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DieseArbeitsmappe" filterPrivacy="1" defaultThemeVersion="124226"/>
  <bookViews>
    <workbookView xWindow="120" yWindow="15" windowWidth="11580" windowHeight="6540" tabRatio="601" activeTab="0"/>
  </bookViews>
  <sheets>
    <sheet name="Benchmarking im Vertrieb" sheetId="7" r:id="rId1"/>
    <sheet name="__Goal_Metadata" sheetId="3" state="veryHidden" r:id="rId2"/>
  </sheets>
  <definedNames>
    <definedName name="_KAW999929" hidden="1">'__Goal_Metadata'!$B$2</definedName>
    <definedName name="_KAW999934" hidden="1">'__Goal_Metadata'!$B$1</definedName>
    <definedName name="BerechnungB2">#REF!</definedName>
    <definedName name="_xlnm.Print_Area" localSheetId="0">'Benchmarking im Vertrieb'!$B$6:$V$39</definedName>
    <definedName name="HinweiseB3">#REF!</definedName>
    <definedName name="StartG10">#REF!</definedName>
    <definedName name="Startseite">#REF!</definedName>
    <definedName name="StartseiteG10">#REF!</definedName>
  </definedNames>
  <calcPr calcId="145621"/>
</workbook>
</file>

<file path=xl/sharedStrings.xml><?xml version="1.0" encoding="utf-8"?>
<sst xmlns="http://schemas.openxmlformats.org/spreadsheetml/2006/main" count="69" uniqueCount="54">
  <si>
    <t>Firma:</t>
  </si>
  <si>
    <t>Datum:</t>
  </si>
  <si>
    <t>Müller KG</t>
  </si>
  <si>
    <t>Jahr</t>
  </si>
  <si>
    <t>Monat</t>
  </si>
  <si>
    <t>Tag</t>
  </si>
  <si>
    <t>Vorjahr</t>
  </si>
  <si>
    <t>Datum</t>
  </si>
  <si>
    <t>_KAW999934</t>
  </si>
  <si>
    <t>J</t>
  </si>
  <si>
    <t>_KAW999929</t>
  </si>
  <si>
    <t>7b91777d-cb0a-4899-a03e-dbb5aa463b1b</t>
  </si>
  <si>
    <t>Aktuelles Jahr</t>
  </si>
  <si>
    <t>gewichtete</t>
  </si>
  <si>
    <t>Gewichtung</t>
  </si>
  <si>
    <t>Bewertung</t>
  </si>
  <si>
    <t>Punkte</t>
  </si>
  <si>
    <t>Eigene</t>
  </si>
  <si>
    <t>Sortimentsbreite</t>
  </si>
  <si>
    <t>Sortimentstiefe</t>
  </si>
  <si>
    <t>Produktqualität</t>
  </si>
  <si>
    <t>Termintreue</t>
  </si>
  <si>
    <t>Preis-Leistungs-Verhältnis</t>
  </si>
  <si>
    <t>Unternehmensimage</t>
  </si>
  <si>
    <t>Innovationsfähigkeit</t>
  </si>
  <si>
    <t>Summen</t>
  </si>
  <si>
    <t>Bewertungen</t>
  </si>
  <si>
    <t>Gewichtete Bewertungen</t>
  </si>
  <si>
    <t>Rang</t>
  </si>
  <si>
    <t>Bereich</t>
  </si>
  <si>
    <t>Faktoren</t>
  </si>
  <si>
    <t>Verpackung</t>
  </si>
  <si>
    <t>Produkte</t>
  </si>
  <si>
    <t>Werbung</t>
  </si>
  <si>
    <t>Werbebudget</t>
  </si>
  <si>
    <t>Außendienst</t>
  </si>
  <si>
    <t>Innendienst</t>
  </si>
  <si>
    <t>Service</t>
  </si>
  <si>
    <t>Schulungen</t>
  </si>
  <si>
    <t>Kommerzielle Faktoren</t>
  </si>
  <si>
    <t>Marge</t>
  </si>
  <si>
    <t>Zahlungskonditionen</t>
  </si>
  <si>
    <t>Preiselastizität</t>
  </si>
  <si>
    <t>Logistik / Qualität</t>
  </si>
  <si>
    <t>Sonstiges</t>
  </si>
  <si>
    <t>Vergleich 1</t>
  </si>
  <si>
    <t>Vergleich 2</t>
  </si>
  <si>
    <t>Vergleich 3</t>
  </si>
  <si>
    <t>Kommerzielle
Faktoren</t>
  </si>
  <si>
    <t>Logistik und
Qualität</t>
  </si>
  <si>
    <t>Logistik und Qualität</t>
  </si>
  <si>
    <t>Produktimage</t>
  </si>
  <si>
    <t>pünktliche Lieferung</t>
  </si>
  <si>
    <t>vollständige Lieferung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</si>
</sst>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0"/>
      <color indexed="50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2.25"/>
      <color rgb="FF000000"/>
      <name val="Verdana"/>
      <family val="2"/>
    </font>
    <font>
      <sz val="3.75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12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0" xfId="21" applyFont="1">
      <alignment/>
      <protection/>
    </xf>
    <xf numFmtId="0" fontId="0" fillId="0" borderId="0" xfId="21" applyFont="1" applyBorder="1" applyAlignment="1">
      <alignment horizontal="center"/>
      <protection/>
    </xf>
    <xf numFmtId="0" fontId="0" fillId="2" borderId="0" xfId="21" applyFont="1" applyFill="1" applyBorder="1" applyAlignment="1">
      <alignment horizontal="center"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0" fontId="0" fillId="0" borderId="0" xfId="21" applyFont="1" applyBorder="1">
      <alignment/>
      <protection/>
    </xf>
    <xf numFmtId="0" fontId="0" fillId="0" borderId="11" xfId="21" applyFont="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2" fillId="0" borderId="0" xfId="21" applyFont="1" applyBorder="1" applyAlignment="1">
      <alignment horizontal="left"/>
      <protection/>
    </xf>
    <xf numFmtId="0" fontId="0" fillId="0" borderId="7" xfId="21" applyFont="1" applyBorder="1" applyAlignment="1">
      <alignment horizontal="center"/>
      <protection/>
    </xf>
    <xf numFmtId="0" fontId="0" fillId="2" borderId="8" xfId="21" applyFont="1" applyFill="1" applyBorder="1" applyAlignment="1" applyProtection="1">
      <alignment horizontal="center"/>
      <protection locked="0"/>
    </xf>
    <xf numFmtId="0" fontId="0" fillId="2" borderId="9" xfId="21" applyFont="1" applyFill="1" applyBorder="1" applyAlignment="1" applyProtection="1">
      <alignment horizontal="center"/>
      <protection locked="0"/>
    </xf>
    <xf numFmtId="0" fontId="0" fillId="2" borderId="10" xfId="21" applyFont="1" applyFill="1" applyBorder="1" applyAlignment="1" applyProtection="1">
      <alignment horizontal="center"/>
      <protection locked="0"/>
    </xf>
    <xf numFmtId="0" fontId="9" fillId="3" borderId="0" xfId="0" applyFont="1" applyFill="1"/>
    <xf numFmtId="0" fontId="9" fillId="3" borderId="0" xfId="21" applyFont="1" applyFill="1">
      <alignment/>
      <protection/>
    </xf>
    <xf numFmtId="0" fontId="0" fillId="0" borderId="0" xfId="0" applyFont="1"/>
    <xf numFmtId="0" fontId="0" fillId="4" borderId="13" xfId="21" applyFont="1" applyFill="1" applyBorder="1" applyAlignment="1" applyProtection="1">
      <alignment horizontal="center"/>
      <protection/>
    </xf>
    <xf numFmtId="0" fontId="0" fillId="4" borderId="8" xfId="21" applyFont="1" applyFill="1" applyBorder="1" applyAlignment="1" applyProtection="1">
      <alignment horizontal="center"/>
      <protection/>
    </xf>
    <xf numFmtId="0" fontId="0" fillId="4" borderId="14" xfId="21" applyFont="1" applyFill="1" applyBorder="1" applyAlignment="1" applyProtection="1">
      <alignment horizontal="center"/>
      <protection/>
    </xf>
    <xf numFmtId="0" fontId="0" fillId="4" borderId="9" xfId="21" applyFont="1" applyFill="1" applyBorder="1" applyAlignment="1" applyProtection="1">
      <alignment horizontal="center"/>
      <protection/>
    </xf>
    <xf numFmtId="0" fontId="0" fillId="4" borderId="15" xfId="21" applyFont="1" applyFill="1" applyBorder="1" applyAlignment="1" applyProtection="1">
      <alignment horizontal="center"/>
      <protection/>
    </xf>
    <xf numFmtId="0" fontId="0" fillId="4" borderId="10" xfId="21" applyFont="1" applyFill="1" applyBorder="1" applyAlignment="1" applyProtection="1">
      <alignment horizontal="center"/>
      <protection/>
    </xf>
    <xf numFmtId="0" fontId="0" fillId="2" borderId="16" xfId="21" applyFont="1" applyFill="1" applyBorder="1" applyAlignment="1" applyProtection="1">
      <alignment horizontal="center"/>
      <protection locked="0"/>
    </xf>
    <xf numFmtId="0" fontId="0" fillId="2" borderId="17" xfId="21" applyFont="1" applyFill="1" applyBorder="1" applyAlignment="1" applyProtection="1">
      <alignment horizontal="center"/>
      <protection locked="0"/>
    </xf>
    <xf numFmtId="0" fontId="0" fillId="2" borderId="1" xfId="21" applyFont="1" applyFill="1" applyBorder="1" applyAlignment="1" applyProtection="1">
      <alignment horizontal="center"/>
      <protection locked="0"/>
    </xf>
    <xf numFmtId="0" fontId="0" fillId="2" borderId="2" xfId="21" applyFont="1" applyFill="1" applyBorder="1" applyAlignment="1" applyProtection="1">
      <alignment horizontal="center"/>
      <protection locked="0"/>
    </xf>
    <xf numFmtId="0" fontId="0" fillId="2" borderId="3" xfId="21" applyFont="1" applyFill="1" applyBorder="1" applyAlignment="1" applyProtection="1">
      <alignment horizontal="center"/>
      <protection locked="0"/>
    </xf>
    <xf numFmtId="0" fontId="6" fillId="0" borderId="18" xfId="21" applyFont="1" applyBorder="1" applyAlignment="1">
      <alignment horizontal="center"/>
      <protection/>
    </xf>
    <xf numFmtId="0" fontId="7" fillId="0" borderId="19" xfId="21" applyFont="1" applyBorder="1" applyAlignment="1">
      <alignment horizontal="center"/>
      <protection/>
    </xf>
    <xf numFmtId="0" fontId="8" fillId="0" borderId="20" xfId="21" applyFont="1" applyBorder="1" applyAlignment="1">
      <alignment horizontal="center"/>
      <protection/>
    </xf>
    <xf numFmtId="0" fontId="2" fillId="4" borderId="7" xfId="21" applyFont="1" applyFill="1" applyBorder="1" applyAlignment="1">
      <alignment horizontal="center"/>
      <protection/>
    </xf>
    <xf numFmtId="0" fontId="2" fillId="4" borderId="11" xfId="21" applyFont="1" applyFill="1" applyBorder="1" applyAlignment="1">
      <alignment horizontal="center"/>
      <protection/>
    </xf>
    <xf numFmtId="0" fontId="2" fillId="4" borderId="12" xfId="21" applyFont="1" applyFill="1" applyBorder="1" applyAlignment="1">
      <alignment horizontal="center"/>
      <protection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2" fillId="4" borderId="25" xfId="21" applyFont="1" applyFill="1" applyBorder="1">
      <alignment/>
      <protection/>
    </xf>
    <xf numFmtId="0" fontId="2" fillId="4" borderId="26" xfId="21" applyFont="1" applyFill="1" applyBorder="1">
      <alignment/>
      <protection/>
    </xf>
    <xf numFmtId="0" fontId="9" fillId="3" borderId="0" xfId="0" applyFont="1" applyFill="1" applyAlignment="1" applyProtection="1">
      <alignment/>
      <protection locked="0"/>
    </xf>
    <xf numFmtId="0" fontId="9" fillId="3" borderId="0" xfId="21" applyFont="1" applyFill="1" applyAlignment="1" applyProtection="1">
      <alignment/>
      <protection locked="0"/>
    </xf>
    <xf numFmtId="0" fontId="2" fillId="4" borderId="27" xfId="21" applyFont="1" applyFill="1" applyBorder="1">
      <alignment/>
      <protection/>
    </xf>
    <xf numFmtId="0" fontId="9" fillId="3" borderId="0" xfId="21" applyFont="1" applyFill="1" applyBorder="1">
      <alignment/>
      <protection/>
    </xf>
    <xf numFmtId="0" fontId="0" fillId="0" borderId="13" xfId="21" applyFont="1" applyBorder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8" xfId="21" applyFont="1" applyBorder="1">
      <alignment/>
      <protection/>
    </xf>
    <xf numFmtId="0" fontId="0" fillId="0" borderId="19" xfId="21" applyFont="1" applyBorder="1">
      <alignment/>
      <protection/>
    </xf>
    <xf numFmtId="0" fontId="0" fillId="0" borderId="20" xfId="21" applyFont="1" applyBorder="1">
      <alignment/>
      <protection/>
    </xf>
    <xf numFmtId="0" fontId="2" fillId="0" borderId="0" xfId="21" applyFont="1" applyBorder="1" applyAlignment="1">
      <alignment horizontal="center" vertical="center"/>
      <protection/>
    </xf>
    <xf numFmtId="0" fontId="0" fillId="2" borderId="28" xfId="21" applyFont="1" applyFill="1" applyBorder="1" applyProtection="1">
      <alignment/>
      <protection locked="0"/>
    </xf>
    <xf numFmtId="0" fontId="0" fillId="2" borderId="29" xfId="21" applyFont="1" applyFill="1" applyBorder="1" applyProtection="1">
      <alignment/>
      <protection locked="0"/>
    </xf>
    <xf numFmtId="0" fontId="2" fillId="4" borderId="30" xfId="21" applyFont="1" applyFill="1" applyBorder="1">
      <alignment/>
      <protection/>
    </xf>
    <xf numFmtId="0" fontId="2" fillId="2" borderId="31" xfId="21" applyFont="1" applyFill="1" applyBorder="1">
      <alignment/>
      <protection/>
    </xf>
    <xf numFmtId="0" fontId="2" fillId="2" borderId="32" xfId="21" applyFont="1" applyFill="1" applyBorder="1">
      <alignment/>
      <protection/>
    </xf>
    <xf numFmtId="0" fontId="2" fillId="2" borderId="33" xfId="21" applyFont="1" applyFill="1" applyBorder="1">
      <alignment/>
      <protection/>
    </xf>
    <xf numFmtId="0" fontId="2" fillId="2" borderId="34" xfId="21" applyFont="1" applyFill="1" applyBorder="1">
      <alignment/>
      <protection/>
    </xf>
    <xf numFmtId="0" fontId="2" fillId="4" borderId="13" xfId="21" applyFont="1" applyFill="1" applyBorder="1" applyAlignment="1">
      <alignment horizontal="center" vertical="center"/>
      <protection/>
    </xf>
    <xf numFmtId="0" fontId="2" fillId="4" borderId="14" xfId="21" applyFont="1" applyFill="1" applyBorder="1" applyAlignment="1">
      <alignment horizontal="center" vertical="center"/>
      <protection/>
    </xf>
    <xf numFmtId="0" fontId="2" fillId="4" borderId="15" xfId="21" applyFont="1" applyFill="1" applyBorder="1" applyAlignment="1">
      <alignment horizontal="center" vertical="center"/>
      <protection/>
    </xf>
    <xf numFmtId="0" fontId="2" fillId="4" borderId="8" xfId="21" applyFont="1" applyFill="1" applyBorder="1" applyAlignment="1">
      <alignment horizontal="center" vertical="center"/>
      <protection/>
    </xf>
    <xf numFmtId="0" fontId="2" fillId="4" borderId="9" xfId="21" applyFont="1" applyFill="1" applyBorder="1" applyAlignment="1">
      <alignment horizontal="center" vertical="center"/>
      <protection/>
    </xf>
    <xf numFmtId="0" fontId="2" fillId="4" borderId="10" xfId="21" applyFont="1" applyFill="1" applyBorder="1" applyAlignment="1">
      <alignment horizontal="center" vertical="center"/>
      <protection/>
    </xf>
    <xf numFmtId="0" fontId="2" fillId="4" borderId="18" xfId="21" applyFont="1" applyFill="1" applyBorder="1" applyAlignment="1">
      <alignment horizontal="center" vertical="center"/>
      <protection/>
    </xf>
    <xf numFmtId="0" fontId="2" fillId="4" borderId="19" xfId="21" applyFont="1" applyFill="1" applyBorder="1" applyAlignment="1">
      <alignment horizontal="center" vertical="center"/>
      <protection/>
    </xf>
    <xf numFmtId="0" fontId="2" fillId="4" borderId="20" xfId="21" applyFont="1" applyFill="1" applyBorder="1" applyAlignment="1">
      <alignment horizontal="center" vertical="center"/>
      <protection/>
    </xf>
    <xf numFmtId="0" fontId="0" fillId="0" borderId="35" xfId="21" applyFont="1" applyBorder="1">
      <alignment/>
      <protection/>
    </xf>
    <xf numFmtId="0" fontId="0" fillId="0" borderId="36" xfId="21" applyFont="1" applyBorder="1">
      <alignment/>
      <protection/>
    </xf>
    <xf numFmtId="0" fontId="0" fillId="0" borderId="30" xfId="21" applyFont="1" applyBorder="1">
      <alignment/>
      <protection/>
    </xf>
    <xf numFmtId="0" fontId="0" fillId="0" borderId="37" xfId="21" applyFont="1" applyBorder="1">
      <alignment/>
      <protection/>
    </xf>
    <xf numFmtId="0" fontId="0" fillId="0" borderId="38" xfId="21" applyFont="1" applyBorder="1">
      <alignment/>
      <protection/>
    </xf>
    <xf numFmtId="0" fontId="10" fillId="0" borderId="18" xfId="21" applyFont="1" applyBorder="1" applyAlignment="1">
      <alignment horizontal="center"/>
      <protection/>
    </xf>
    <xf numFmtId="0" fontId="9" fillId="0" borderId="0" xfId="0" applyFont="1"/>
    <xf numFmtId="0" fontId="9" fillId="0" borderId="0" xfId="21" applyFont="1">
      <alignment/>
      <protection/>
    </xf>
    <xf numFmtId="0" fontId="9" fillId="3" borderId="0" xfId="21" applyFont="1" applyFill="1" applyAlignment="1">
      <alignment horizontal="center"/>
      <protection/>
    </xf>
    <xf numFmtId="0" fontId="9" fillId="0" borderId="0" xfId="21" applyFont="1" applyBorder="1" applyAlignment="1">
      <alignment horizontal="center"/>
      <protection/>
    </xf>
    <xf numFmtId="0" fontId="9" fillId="0" borderId="0" xfId="21" applyFont="1" applyBorder="1">
      <alignment/>
      <protection/>
    </xf>
    <xf numFmtId="0" fontId="0" fillId="2" borderId="29" xfId="21" applyFont="1" applyFill="1" applyBorder="1" applyProtection="1">
      <alignment/>
      <protection locked="0"/>
    </xf>
    <xf numFmtId="0" fontId="2" fillId="2" borderId="34" xfId="21" applyFont="1" applyFill="1" applyBorder="1" applyAlignment="1">
      <alignment horizontal="left" vertical="top" wrapText="1"/>
      <protection/>
    </xf>
    <xf numFmtId="0" fontId="2" fillId="2" borderId="32" xfId="21" applyFont="1" applyFill="1" applyBorder="1" applyAlignment="1">
      <alignment horizontal="left" vertical="top" wrapText="1"/>
      <protection/>
    </xf>
    <xf numFmtId="0" fontId="2" fillId="2" borderId="33" xfId="21" applyFont="1" applyFill="1" applyBorder="1" applyAlignment="1">
      <alignment horizontal="left" vertical="top" wrapText="1"/>
      <protection/>
    </xf>
    <xf numFmtId="0" fontId="2" fillId="4" borderId="23" xfId="21" applyFont="1" applyFill="1" applyBorder="1" applyAlignment="1">
      <alignment horizontal="left" vertical="center"/>
      <protection/>
    </xf>
    <xf numFmtId="0" fontId="2" fillId="4" borderId="24" xfId="21" applyFont="1" applyFill="1" applyBorder="1" applyAlignment="1">
      <alignment horizontal="left" vertical="center"/>
      <protection/>
    </xf>
    <xf numFmtId="0" fontId="2" fillId="4" borderId="39" xfId="21" applyFont="1" applyFill="1" applyBorder="1" applyAlignment="1">
      <alignment horizontal="left" vertical="center"/>
      <protection/>
    </xf>
    <xf numFmtId="0" fontId="2" fillId="2" borderId="40" xfId="21" applyFont="1" applyFill="1" applyBorder="1" applyAlignment="1">
      <alignment horizontal="left" vertical="top" wrapText="1"/>
      <protection/>
    </xf>
    <xf numFmtId="0" fontId="2" fillId="4" borderId="21" xfId="21" applyFont="1" applyFill="1" applyBorder="1" applyAlignment="1">
      <alignment horizontal="left" vertical="center"/>
      <protection/>
    </xf>
    <xf numFmtId="0" fontId="2" fillId="4" borderId="22" xfId="21" applyFont="1" applyFill="1" applyBorder="1" applyAlignment="1">
      <alignment horizontal="left" vertical="center"/>
      <protection/>
    </xf>
    <xf numFmtId="0" fontId="2" fillId="4" borderId="28" xfId="21" applyFont="1" applyFill="1" applyBorder="1" applyAlignment="1">
      <alignment horizontal="left" vertical="center"/>
      <protection/>
    </xf>
    <xf numFmtId="0" fontId="2" fillId="4" borderId="41" xfId="21" applyFont="1" applyFill="1" applyBorder="1" applyAlignment="1">
      <alignment horizontal="left" vertical="center"/>
      <protection/>
    </xf>
    <xf numFmtId="0" fontId="2" fillId="4" borderId="42" xfId="21" applyFont="1" applyFill="1" applyBorder="1" applyAlignment="1">
      <alignment horizontal="left" vertical="center"/>
      <protection/>
    </xf>
    <xf numFmtId="0" fontId="2" fillId="4" borderId="29" xfId="21" applyFont="1" applyFill="1" applyBorder="1" applyAlignment="1">
      <alignment horizontal="left" vertical="center"/>
      <protection/>
    </xf>
    <xf numFmtId="14" fontId="0" fillId="0" borderId="11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2" fillId="0" borderId="43" xfId="21" applyFont="1" applyBorder="1" applyAlignment="1">
      <alignment horizontal="center"/>
      <protection/>
    </xf>
    <xf numFmtId="0" fontId="2" fillId="0" borderId="44" xfId="21" applyFont="1" applyBorder="1" applyAlignment="1">
      <alignment horizontal="center"/>
      <protection/>
    </xf>
    <xf numFmtId="0" fontId="2" fillId="0" borderId="45" xfId="21" applyFont="1" applyBorder="1" applyAlignment="1">
      <alignment horizontal="center"/>
      <protection/>
    </xf>
    <xf numFmtId="0" fontId="2" fillId="0" borderId="46" xfId="21" applyFont="1" applyBorder="1" applyAlignment="1">
      <alignment horizontal="center" vertical="center"/>
      <protection/>
    </xf>
    <xf numFmtId="0" fontId="2" fillId="0" borderId="47" xfId="21" applyFont="1" applyBorder="1" applyAlignment="1">
      <alignment horizontal="center" vertical="center"/>
      <protection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21" applyFont="1" applyBorder="1" applyAlignment="1">
      <alignment horizontal="center"/>
      <protection/>
    </xf>
    <xf numFmtId="0" fontId="2" fillId="0" borderId="14" xfId="21" applyFont="1" applyBorder="1" applyAlignment="1">
      <alignment horizontal="center"/>
      <protection/>
    </xf>
    <xf numFmtId="0" fontId="2" fillId="0" borderId="15" xfId="21" applyFont="1" applyBorder="1" applyAlignment="1">
      <alignment horizontal="center"/>
      <protection/>
    </xf>
    <xf numFmtId="0" fontId="3" fillId="5" borderId="43" xfId="0" applyFont="1" applyFill="1" applyBorder="1" applyAlignment="1">
      <alignment horizontal="center" vertical="center" wrapText="1"/>
    </xf>
    <xf numFmtId="0" fontId="3" fillId="5" borderId="44" xfId="0" applyFont="1" applyFill="1" applyBorder="1" applyAlignment="1">
      <alignment horizontal="center" vertical="center" wrapText="1"/>
    </xf>
    <xf numFmtId="0" fontId="3" fillId="5" borderId="45" xfId="0" applyFont="1" applyFill="1" applyBorder="1" applyAlignment="1">
      <alignment horizontal="center" vertical="center" wrapText="1"/>
    </xf>
    <xf numFmtId="0" fontId="0" fillId="0" borderId="48" xfId="21" applyFont="1" applyBorder="1" applyAlignment="1">
      <alignment horizontal="center" vertical="center"/>
      <protection/>
    </xf>
    <xf numFmtId="0" fontId="0" fillId="0" borderId="49" xfId="21" applyFont="1" applyBorder="1" applyAlignment="1">
      <alignment horizontal="center" vertical="center"/>
      <protection/>
    </xf>
    <xf numFmtId="0" fontId="1" fillId="6" borderId="13" xfId="0" applyFont="1" applyFill="1" applyBorder="1" applyAlignment="1" applyProtection="1">
      <alignment horizontal="center"/>
      <protection locked="0"/>
    </xf>
    <xf numFmtId="0" fontId="1" fillId="6" borderId="14" xfId="0" applyFont="1" applyFill="1" applyBorder="1" applyAlignment="1" applyProtection="1">
      <alignment horizontal="center"/>
      <protection locked="0"/>
    </xf>
    <xf numFmtId="0" fontId="1" fillId="6" borderId="15" xfId="0" applyFont="1" applyFill="1" applyBorder="1" applyAlignment="1" applyProtection="1">
      <alignment horizontal="center"/>
      <protection locked="0"/>
    </xf>
    <xf numFmtId="14" fontId="1" fillId="6" borderId="18" xfId="0" applyNumberFormat="1" applyFont="1" applyFill="1" applyBorder="1" applyAlignment="1" applyProtection="1">
      <alignment horizontal="center"/>
      <protection locked="0"/>
    </xf>
    <xf numFmtId="14" fontId="1" fillId="6" borderId="19" xfId="0" applyNumberFormat="1" applyFont="1" applyFill="1" applyBorder="1" applyAlignment="1" applyProtection="1">
      <alignment horizontal="center"/>
      <protection locked="0"/>
    </xf>
    <xf numFmtId="14" fontId="1" fillId="6" borderId="20" xfId="0" applyNumberFormat="1" applyFont="1" applyFill="1" applyBorder="1" applyAlignment="1" applyProtection="1">
      <alignment horizontal="center"/>
      <protection locked="0"/>
    </xf>
    <xf numFmtId="0" fontId="2" fillId="0" borderId="50" xfId="21" applyFont="1" applyBorder="1" applyAlignment="1">
      <alignment horizontal="center" vertical="center"/>
      <protection/>
    </xf>
    <xf numFmtId="0" fontId="2" fillId="0" borderId="51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__Konkurrenzanalyse ohne Gewichtung" xfId="21"/>
    <cellStyle name="Stil 1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675"/>
          <c:y val="0.0085"/>
          <c:w val="0.96975"/>
          <c:h val="0.984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'Benchmarking im Vertrieb'!$AP$9</c:f>
              <c:strCache>
                <c:ptCount val="1"/>
                <c:pt idx="0">
                  <c:v>Eigene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'Benchmarking im Vertrieb'!$AP$10:$AP$29</c:f>
              <c:numCache/>
            </c:numRef>
          </c:xVal>
          <c:yVal>
            <c:numRef>
              <c:f>'Benchmarking im Vertrieb'!$AO$10:$AO$29</c:f>
              <c:numCache/>
            </c:numRef>
          </c:yVal>
          <c:smooth val="0"/>
        </c:ser>
        <c:ser>
          <c:idx val="0"/>
          <c:order val="1"/>
          <c:spPr>
            <a:ln w="381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'Benchmarking im Vertrieb'!$AR$10:$AR$29</c:f>
              <c:numCache/>
            </c:numRef>
          </c:xVal>
          <c:yVal>
            <c:numRef>
              <c:f>'Benchmarking im Vertrieb'!$AQ$10:$AQ$29</c:f>
              <c:numCache/>
            </c:numRef>
          </c:yVal>
          <c:smooth val="0"/>
        </c:ser>
        <c:ser>
          <c:idx val="2"/>
          <c:order val="2"/>
          <c:tx>
            <c:strRef>
              <c:f>'Benchmarking im Vertrieb'!$I$9</c:f>
              <c:strCache>
                <c:ptCount val="1"/>
                <c:pt idx="0">
                  <c:v>Vergleich 2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'Benchmarking im Vertrieb'!$AT$10:$AT$29</c:f>
              <c:numCache/>
            </c:numRef>
          </c:xVal>
          <c:yVal>
            <c:numRef>
              <c:f>'Benchmarking im Vertrieb'!$AS$10:$AS$29</c:f>
              <c:numCache/>
            </c:numRef>
          </c:yVal>
          <c:smooth val="0"/>
        </c:ser>
        <c:axId val="19141068"/>
        <c:axId val="38051885"/>
      </c:scatterChart>
      <c:valAx>
        <c:axId val="19141068"/>
        <c:scaling>
          <c:orientation val="minMax"/>
          <c:max val="25"/>
        </c:scaling>
        <c:axPos val="t"/>
        <c:delete val="1"/>
        <c:majorTickMark val="out"/>
        <c:minorTickMark val="none"/>
        <c:tickLblPos val="nextTo"/>
        <c:crossAx val="38051885"/>
        <c:crossesAt val="1"/>
        <c:crossBetween val="midCat"/>
        <c:dispUnits/>
        <c:majorUnit val="1"/>
        <c:minorUnit val="1"/>
      </c:valAx>
      <c:valAx>
        <c:axId val="38051885"/>
        <c:scaling>
          <c:orientation val="maxMin"/>
          <c:max val="27"/>
          <c:min val="0"/>
        </c:scaling>
        <c:axPos val="l"/>
        <c:delete val="1"/>
        <c:majorTickMark val="out"/>
        <c:minorTickMark val="none"/>
        <c:tickLblPos val="nextTo"/>
        <c:crossAx val="19141068"/>
        <c:crossesAt val="1"/>
        <c:crossBetween val="midCat"/>
        <c:dispUnits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5"/>
          <c:y val="0.1085"/>
          <c:w val="0.91425"/>
          <c:h val="0.82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'Benchmarking im Vertrieb'!$AO$34</c:f>
              <c:strCache>
                <c:ptCount val="1"/>
                <c:pt idx="0">
                  <c:v>Eigene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'Benchmarking im Vertrieb'!$AN$35:$AN$38</c:f>
              <c:strCache/>
            </c:strRef>
          </c:cat>
          <c:val>
            <c:numRef>
              <c:f>'Benchmarking im Vertrieb'!$AO$35:$AO$38</c:f>
              <c:numCache/>
            </c:numRef>
          </c:val>
        </c:ser>
        <c:ser>
          <c:idx val="1"/>
          <c:order val="1"/>
          <c:tx>
            <c:strRef>
              <c:f>'Benchmarking im Vertrieb'!$AP$34</c:f>
              <c:strCache>
                <c:ptCount val="1"/>
                <c:pt idx="0">
                  <c:v>Vergleich 1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'Benchmarking im Vertrieb'!$AN$35:$AN$38</c:f>
              <c:strCache/>
            </c:strRef>
          </c:cat>
          <c:val>
            <c:numRef>
              <c:f>'Benchmarking im Vertrieb'!$AP$35:$AP$38</c:f>
              <c:numCache/>
            </c:numRef>
          </c:val>
        </c:ser>
        <c:ser>
          <c:idx val="2"/>
          <c:order val="2"/>
          <c:tx>
            <c:strRef>
              <c:f>'Benchmarking im Vertrieb'!$AQ$34</c:f>
              <c:strCache>
                <c:ptCount val="1"/>
                <c:pt idx="0">
                  <c:v>Vergleich 2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'Benchmarking im Vertrieb'!$AN$35:$AN$38</c:f>
              <c:strCache/>
            </c:strRef>
          </c:cat>
          <c:val>
            <c:numRef>
              <c:f>'Benchmarking im Vertrieb'!$AQ$35:$AQ$38</c:f>
              <c:numCache/>
            </c:numRef>
          </c:val>
        </c:ser>
        <c:overlap val="100"/>
        <c:gapWidth val="50"/>
        <c:axId val="6922646"/>
        <c:axId val="62303815"/>
      </c:barChart>
      <c:catAx>
        <c:axId val="6922646"/>
        <c:scaling>
          <c:orientation val="minMax"/>
        </c:scaling>
        <c:axPos val="l"/>
        <c:delete val="1"/>
        <c:majorTickMark val="out"/>
        <c:minorTickMark val="none"/>
        <c:tickLblPos val="nextTo"/>
        <c:crossAx val="62303815"/>
        <c:crosses val="autoZero"/>
        <c:auto val="1"/>
        <c:lblOffset val="100"/>
        <c:noMultiLvlLbl val="0"/>
      </c:catAx>
      <c:valAx>
        <c:axId val="6230381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1"/>
        <c:majorTickMark val="out"/>
        <c:minorTickMark val="none"/>
        <c:tickLblPos val="nextTo"/>
        <c:crossAx val="692264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8</xdr:row>
      <xdr:rowOff>161925</xdr:rowOff>
    </xdr:from>
    <xdr:to>
      <xdr:col>20</xdr:col>
      <xdr:colOff>552450</xdr:colOff>
      <xdr:row>39</xdr:row>
      <xdr:rowOff>114300</xdr:rowOff>
    </xdr:to>
    <xdr:graphicFrame macro="">
      <xdr:nvGraphicFramePr>
        <xdr:cNvPr id="3083" name="Chart 2"/>
        <xdr:cNvGraphicFramePr/>
      </xdr:nvGraphicFramePr>
      <xdr:xfrm>
        <a:off x="9582150" y="1809750"/>
        <a:ext cx="282892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66675</xdr:colOff>
      <xdr:row>29</xdr:row>
      <xdr:rowOff>47625</xdr:rowOff>
    </xdr:from>
    <xdr:to>
      <xdr:col>21</xdr:col>
      <xdr:colOff>57150</xdr:colOff>
      <xdr:row>38</xdr:row>
      <xdr:rowOff>66675</xdr:rowOff>
    </xdr:to>
    <xdr:graphicFrame macro="">
      <xdr:nvGraphicFramePr>
        <xdr:cNvPr id="3084" name="Chart 8"/>
        <xdr:cNvGraphicFramePr/>
      </xdr:nvGraphicFramePr>
      <xdr:xfrm>
        <a:off x="9496425" y="6057900"/>
        <a:ext cx="3000375" cy="122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X40"/>
  <sheetViews>
    <sheetView showGridLines="0" tabSelected="1" workbookViewId="0" topLeftCell="A1">
      <selection activeCell="B6" sqref="B6:V6"/>
    </sheetView>
  </sheetViews>
  <sheetFormatPr defaultColWidth="11.57421875" defaultRowHeight="12.75"/>
  <cols>
    <col min="1" max="1" width="11.57421875" style="9" customWidth="1"/>
    <col min="2" max="2" width="1.7109375" style="9" customWidth="1"/>
    <col min="3" max="3" width="13.57421875" style="9" customWidth="1"/>
    <col min="4" max="4" width="26.57421875" style="9" customWidth="1"/>
    <col min="5" max="5" width="10.7109375" style="9" customWidth="1"/>
    <col min="6" max="6" width="2.140625" style="9" customWidth="1"/>
    <col min="7" max="7" width="10.421875" style="9" customWidth="1"/>
    <col min="8" max="9" width="12.57421875" style="9" customWidth="1"/>
    <col min="10" max="10" width="1.8515625" style="9" customWidth="1"/>
    <col min="11" max="13" width="12.57421875" style="9" customWidth="1"/>
    <col min="14" max="14" width="11.421875" style="9" hidden="1" customWidth="1"/>
    <col min="15" max="15" width="9.57421875" style="9" hidden="1" customWidth="1"/>
    <col min="16" max="16" width="1.57421875" style="9" customWidth="1"/>
    <col min="17" max="21" width="8.7109375" style="9" customWidth="1"/>
    <col min="22" max="22" width="1.57421875" style="9" customWidth="1"/>
    <col min="23" max="29" width="9.57421875" style="9" customWidth="1"/>
    <col min="30" max="30" width="26.7109375" style="9" hidden="1" customWidth="1"/>
    <col min="31" max="31" width="9.8515625" style="9" hidden="1" customWidth="1"/>
    <col min="32" max="32" width="3.00390625" style="9" hidden="1" customWidth="1"/>
    <col min="33" max="33" width="11.57421875" style="9" hidden="1" customWidth="1"/>
    <col min="34" max="34" width="3.00390625" style="9" hidden="1" customWidth="1"/>
    <col min="35" max="35" width="11.57421875" style="9" hidden="1" customWidth="1"/>
    <col min="36" max="36" width="3.00390625" style="9" customWidth="1"/>
    <col min="37" max="37" width="4.421875" style="9" customWidth="1"/>
    <col min="38" max="38" width="11.421875" style="9" customWidth="1"/>
    <col min="39" max="39" width="11.57421875" style="9" customWidth="1"/>
    <col min="40" max="40" width="22.421875" style="24" bestFit="1" customWidth="1"/>
    <col min="41" max="41" width="11.57421875" style="24" customWidth="1"/>
    <col min="42" max="43" width="11.421875" style="24" bestFit="1" customWidth="1"/>
    <col min="44" max="46" width="7.28125" style="24" customWidth="1"/>
    <col min="47" max="49" width="11.57421875" style="24" customWidth="1"/>
    <col min="50" max="16384" width="11.57421875" style="9" customWidth="1"/>
  </cols>
  <sheetData>
    <row r="1" spans="40:50" ht="13.5" thickBot="1"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5"/>
    </row>
    <row r="2" spans="20:50" ht="13.5" thickBot="1">
      <c r="T2" s="9"/>
      <c r="U2" s="9"/>
      <c r="V2" s="9"/>
      <c r="W2" s="9"/>
      <c r="X2" s="9"/>
      <c r="Y2" s="9"/>
      <c r="Z2" s="9"/>
      <c r="AA2" s="9"/>
      <c r="AB2" s="9"/>
      <c r="AD2" s="108" t="s">
        <v>12</v>
      </c>
      <c r="AE2" s="109"/>
      <c r="AF2" s="110"/>
      <c r="AG2" s="108" t="s">
        <v>6</v>
      </c>
      <c r="AH2" s="109"/>
      <c r="AI2" s="110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5"/>
    </row>
    <row r="3" spans="2:50" ht="15.75">
      <c r="B3" s="43" t="s">
        <v>0</v>
      </c>
      <c r="C3" s="44"/>
      <c r="D3" s="44"/>
      <c r="E3" s="119" t="s">
        <v>2</v>
      </c>
      <c r="F3" s="120"/>
      <c r="G3" s="121"/>
      <c r="H3" s="9"/>
      <c r="I3" s="9"/>
      <c r="J3" s="9"/>
      <c r="K3" s="9"/>
      <c r="L3" s="9"/>
      <c r="T3" s="9"/>
      <c r="U3" s="9"/>
      <c r="V3" s="9"/>
      <c r="W3" s="9"/>
      <c r="X3" s="9"/>
      <c r="Y3" s="9"/>
      <c r="Z3" s="9"/>
      <c r="AA3" s="9"/>
      <c r="AB3" s="9"/>
      <c r="AD3" s="2" t="s">
        <v>3</v>
      </c>
      <c r="AE3" s="3" t="s">
        <v>4</v>
      </c>
      <c r="AF3" s="4" t="s">
        <v>5</v>
      </c>
      <c r="AG3" s="2" t="s">
        <v>3</v>
      </c>
      <c r="AH3" s="3" t="s">
        <v>4</v>
      </c>
      <c r="AI3" s="4" t="s">
        <v>5</v>
      </c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5"/>
    </row>
    <row r="4" spans="2:50" ht="16.5" thickBot="1">
      <c r="B4" s="45" t="s">
        <v>1</v>
      </c>
      <c r="C4" s="46"/>
      <c r="D4" s="46"/>
      <c r="E4" s="122">
        <v>43100</v>
      </c>
      <c r="F4" s="123"/>
      <c r="G4" s="124"/>
      <c r="H4" s="9"/>
      <c r="I4" s="9"/>
      <c r="J4" s="9"/>
      <c r="K4" s="9"/>
      <c r="L4" s="9"/>
      <c r="T4" s="9"/>
      <c r="U4" s="9"/>
      <c r="V4" s="9"/>
      <c r="W4" s="9"/>
      <c r="X4" s="9"/>
      <c r="Y4" s="9"/>
      <c r="Z4" s="9"/>
      <c r="AA4" s="9"/>
      <c r="AB4" s="9"/>
      <c r="AD4" s="5">
        <f>+YEAR(E4)</f>
        <v>2017</v>
      </c>
      <c r="AE4" s="6">
        <f>+MONTH(E4)</f>
        <v>12</v>
      </c>
      <c r="AF4" s="7">
        <f>+DAY(E4)</f>
        <v>31</v>
      </c>
      <c r="AG4" s="5">
        <f>+AD4-1</f>
        <v>2016</v>
      </c>
      <c r="AH4" s="6">
        <f>+AE4</f>
        <v>12</v>
      </c>
      <c r="AI4" s="7">
        <f>+AF4</f>
        <v>31</v>
      </c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5"/>
    </row>
    <row r="5" spans="20:50" ht="13.5" thickBot="1">
      <c r="T5" s="9"/>
      <c r="U5" s="9"/>
      <c r="V5" s="9"/>
      <c r="W5" s="9"/>
      <c r="X5" s="9"/>
      <c r="Y5" s="9"/>
      <c r="Z5" s="9"/>
      <c r="AA5" s="9"/>
      <c r="AB5" s="9"/>
      <c r="AD5" s="8" t="s">
        <v>7</v>
      </c>
      <c r="AE5" s="101">
        <f>DATE(AD4,AE4,AF4)</f>
        <v>43100</v>
      </c>
      <c r="AF5" s="102"/>
      <c r="AG5" s="8" t="s">
        <v>7</v>
      </c>
      <c r="AH5" s="101">
        <f>DATE(AG4,AH4,AI4)</f>
        <v>42735</v>
      </c>
      <c r="AI5" s="102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5"/>
    </row>
    <row r="6" spans="2:50" ht="30" customHeight="1">
      <c r="B6" s="114" t="str">
        <f>IF(OR(E3="",E4=""),"Benchmarking des Vertriebsbereichs","Benchmarking des Vertriebsbereiches für die "&amp;E3&amp;" zum "&amp;AF4&amp;"."&amp;AE4&amp;"."&amp;AD4)</f>
        <v>Benchmarking des Vertriebsbereiches für die Müller KG zum 31.12.2017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6"/>
      <c r="W6" s="1"/>
      <c r="X6" s="1"/>
      <c r="Y6" s="1"/>
      <c r="Z6" s="1"/>
      <c r="AA6" s="1"/>
      <c r="AB6" s="1"/>
      <c r="AM6" s="82"/>
      <c r="AN6" s="23"/>
      <c r="AO6" s="49"/>
      <c r="AP6" s="49"/>
      <c r="AQ6" s="49"/>
      <c r="AR6" s="49"/>
      <c r="AS6" s="49"/>
      <c r="AT6" s="23"/>
      <c r="AU6" s="23"/>
      <c r="AV6" s="23"/>
      <c r="AW6" s="23"/>
      <c r="AX6" s="25"/>
    </row>
    <row r="7" spans="2:45" ht="13.5" thickBot="1">
      <c r="B7" s="76"/>
      <c r="C7" s="15"/>
      <c r="D7" s="15"/>
      <c r="E7" s="15"/>
      <c r="F7" s="1"/>
      <c r="G7" s="15"/>
      <c r="H7" s="15"/>
      <c r="I7" s="15"/>
      <c r="J7" s="1"/>
      <c r="K7" s="15"/>
      <c r="L7" s="15"/>
      <c r="M7" s="15"/>
      <c r="N7" s="15" t="s">
        <v>13</v>
      </c>
      <c r="O7" s="15"/>
      <c r="P7" s="15"/>
      <c r="Q7" s="15"/>
      <c r="R7" s="15"/>
      <c r="S7" s="15"/>
      <c r="T7" s="15"/>
      <c r="U7" s="15"/>
      <c r="V7" s="77"/>
      <c r="AM7" s="83"/>
      <c r="AO7" s="50"/>
      <c r="AP7" s="50"/>
      <c r="AQ7" s="50"/>
      <c r="AR7" s="50"/>
      <c r="AS7" s="50"/>
    </row>
    <row r="8" spans="2:39" ht="13.5" thickBot="1">
      <c r="B8" s="76"/>
      <c r="C8" s="125" t="s">
        <v>29</v>
      </c>
      <c r="D8" s="106" t="s">
        <v>30</v>
      </c>
      <c r="E8" s="117" t="s">
        <v>14</v>
      </c>
      <c r="F8" s="1"/>
      <c r="G8" s="111" t="s">
        <v>26</v>
      </c>
      <c r="H8" s="112"/>
      <c r="I8" s="113"/>
      <c r="J8" s="1"/>
      <c r="K8" s="111" t="s">
        <v>27</v>
      </c>
      <c r="L8" s="112"/>
      <c r="M8" s="113"/>
      <c r="N8" s="15" t="s">
        <v>15</v>
      </c>
      <c r="O8" s="15"/>
      <c r="P8" s="15"/>
      <c r="Q8" s="103" t="s">
        <v>16</v>
      </c>
      <c r="R8" s="104"/>
      <c r="S8" s="104"/>
      <c r="T8" s="104"/>
      <c r="U8" s="105"/>
      <c r="V8" s="77"/>
      <c r="AM8" s="83"/>
    </row>
    <row r="9" spans="2:48" ht="13.5" thickBot="1">
      <c r="B9" s="76"/>
      <c r="C9" s="126"/>
      <c r="D9" s="107"/>
      <c r="E9" s="118"/>
      <c r="F9" s="1"/>
      <c r="G9" s="81" t="s">
        <v>17</v>
      </c>
      <c r="H9" s="38" t="s">
        <v>45</v>
      </c>
      <c r="I9" s="39" t="s">
        <v>46</v>
      </c>
      <c r="J9" s="1"/>
      <c r="K9" s="37" t="s">
        <v>17</v>
      </c>
      <c r="L9" s="38" t="s">
        <v>45</v>
      </c>
      <c r="M9" s="39" t="s">
        <v>46</v>
      </c>
      <c r="N9" s="15"/>
      <c r="O9" s="15"/>
      <c r="P9" s="15"/>
      <c r="Q9" s="19">
        <v>1</v>
      </c>
      <c r="R9" s="16">
        <v>7</v>
      </c>
      <c r="S9" s="16">
        <v>13</v>
      </c>
      <c r="T9" s="16">
        <v>19</v>
      </c>
      <c r="U9" s="17">
        <v>25</v>
      </c>
      <c r="V9" s="77"/>
      <c r="AM9" s="83"/>
      <c r="AP9" s="84" t="s">
        <v>17</v>
      </c>
      <c r="AQ9" s="84"/>
      <c r="AR9" s="84" t="s">
        <v>45</v>
      </c>
      <c r="AS9" s="84"/>
      <c r="AT9" s="84" t="s">
        <v>46</v>
      </c>
      <c r="AU9" s="84"/>
      <c r="AV9" s="84" t="s">
        <v>47</v>
      </c>
    </row>
    <row r="10" spans="2:48" ht="16.9" customHeight="1">
      <c r="B10" s="76"/>
      <c r="C10" s="63" t="s">
        <v>32</v>
      </c>
      <c r="D10" s="60" t="s">
        <v>18</v>
      </c>
      <c r="E10" s="32">
        <v>1</v>
      </c>
      <c r="F10" s="1"/>
      <c r="G10" s="34">
        <v>5</v>
      </c>
      <c r="H10" s="35">
        <v>2</v>
      </c>
      <c r="I10" s="36">
        <v>2</v>
      </c>
      <c r="J10" s="1"/>
      <c r="K10" s="26">
        <f aca="true" t="shared" si="0" ref="K10:K29">+IF(AND(ISNUMBER($E10),ISNUMBER(G10)),$E10*G10,"")</f>
        <v>5</v>
      </c>
      <c r="L10" s="28">
        <f aca="true" t="shared" si="1" ref="L10:L29">+IF(AND(ISNUMBER($E10),ISNUMBER(H10)),$E10*H10,"")</f>
        <v>2</v>
      </c>
      <c r="M10" s="30">
        <f aca="true" t="shared" si="2" ref="M10:M29">+IF(AND(ISNUMBER($E10),ISNUMBER(I10)),$E10*I10,"")</f>
        <v>2</v>
      </c>
      <c r="N10" s="11" t="str">
        <f>+IF(AND(ISNUMBER($E10),ISNUMBER(#REF!)),$E10*#REF!,"")</f>
        <v/>
      </c>
      <c r="O10" s="15"/>
      <c r="P10" s="15"/>
      <c r="Q10" s="53"/>
      <c r="R10" s="54"/>
      <c r="S10" s="54"/>
      <c r="T10" s="54"/>
      <c r="U10" s="55"/>
      <c r="V10" s="77"/>
      <c r="AM10" s="83"/>
      <c r="AN10" s="24" t="str">
        <f aca="true" t="shared" si="3" ref="AN10:AN29">+D10</f>
        <v>Sortimentsbreite</v>
      </c>
      <c r="AO10" s="24">
        <f>+IF(ISNUMBER(AP10),1,#N/A)</f>
        <v>1</v>
      </c>
      <c r="AP10" s="84">
        <f aca="true" t="shared" si="4" ref="AP10:AP31">+IF(ISNUMBER(K10),K10,#N/A)</f>
        <v>5</v>
      </c>
      <c r="AQ10" s="24">
        <f>+IF(ISNUMBER(AR10),1,#N/A)</f>
        <v>1</v>
      </c>
      <c r="AR10" s="84">
        <f aca="true" t="shared" si="5" ref="AR10:AR29">+IF(ISNUMBER(L10),L10,#N/A)</f>
        <v>2</v>
      </c>
      <c r="AS10" s="24">
        <f>+IF(ISNUMBER(AT10),1,#N/A)</f>
        <v>1</v>
      </c>
      <c r="AT10" s="84">
        <f aca="true" t="shared" si="6" ref="AT10:AT29">+IF(ISNUMBER(M10),M10,#N/A)</f>
        <v>2</v>
      </c>
      <c r="AU10" s="24" t="e">
        <f>+IF(ISNUMBER(AV10),1,#N/A)</f>
        <v>#N/A</v>
      </c>
      <c r="AV10" s="84" t="e">
        <f aca="true" t="shared" si="7" ref="AV10:AV29">+IF(ISNUMBER(N10),N10,#N/A)</f>
        <v>#N/A</v>
      </c>
    </row>
    <row r="11" spans="2:48" ht="16.9" customHeight="1">
      <c r="B11" s="76"/>
      <c r="C11" s="64"/>
      <c r="D11" s="61" t="s">
        <v>19</v>
      </c>
      <c r="E11" s="33">
        <v>1</v>
      </c>
      <c r="F11" s="1"/>
      <c r="G11" s="20">
        <v>5</v>
      </c>
      <c r="H11" s="21">
        <v>2</v>
      </c>
      <c r="I11" s="22">
        <v>3</v>
      </c>
      <c r="J11" s="1"/>
      <c r="K11" s="27">
        <f t="shared" si="0"/>
        <v>5</v>
      </c>
      <c r="L11" s="29">
        <f t="shared" si="1"/>
        <v>2</v>
      </c>
      <c r="M11" s="31">
        <f t="shared" si="2"/>
        <v>3</v>
      </c>
      <c r="N11" s="11" t="str">
        <f>+IF(AND(ISNUMBER($E11),ISNUMBER(#REF!)),$E11*#REF!,"")</f>
        <v/>
      </c>
      <c r="O11" s="15"/>
      <c r="P11" s="15"/>
      <c r="Q11" s="12"/>
      <c r="R11" s="13"/>
      <c r="S11" s="13"/>
      <c r="T11" s="13"/>
      <c r="U11" s="14"/>
      <c r="V11" s="77"/>
      <c r="AM11" s="83"/>
      <c r="AN11" s="24" t="str">
        <f t="shared" si="3"/>
        <v>Sortimentstiefe</v>
      </c>
      <c r="AO11" s="24">
        <f aca="true" t="shared" si="8" ref="AO11:AO29">+IF(ISNUMBER(AP11),1+AO10,#N/A)</f>
        <v>2</v>
      </c>
      <c r="AP11" s="84">
        <f t="shared" si="4"/>
        <v>5</v>
      </c>
      <c r="AQ11" s="24">
        <f aca="true" t="shared" si="9" ref="AQ11:AQ29">+IF(ISNUMBER(AR11),1+AQ10,#N/A)</f>
        <v>2</v>
      </c>
      <c r="AR11" s="84">
        <f t="shared" si="5"/>
        <v>2</v>
      </c>
      <c r="AS11" s="24">
        <f aca="true" t="shared" si="10" ref="AS11:AS29">+IF(ISNUMBER(AT11),1+AS10,#N/A)</f>
        <v>2</v>
      </c>
      <c r="AT11" s="84">
        <f t="shared" si="6"/>
        <v>3</v>
      </c>
      <c r="AU11" s="24" t="e">
        <f aca="true" t="shared" si="11" ref="AU11:AU29">+IF(ISNUMBER(AV11),1+AU10,#N/A)</f>
        <v>#N/A</v>
      </c>
      <c r="AV11" s="84" t="e">
        <f t="shared" si="7"/>
        <v>#N/A</v>
      </c>
    </row>
    <row r="12" spans="2:48" ht="16.9" customHeight="1">
      <c r="B12" s="76"/>
      <c r="C12" s="64"/>
      <c r="D12" s="61" t="s">
        <v>20</v>
      </c>
      <c r="E12" s="33">
        <v>4</v>
      </c>
      <c r="F12" s="1"/>
      <c r="G12" s="20">
        <v>5</v>
      </c>
      <c r="H12" s="21">
        <v>1</v>
      </c>
      <c r="I12" s="22">
        <v>3</v>
      </c>
      <c r="J12" s="1"/>
      <c r="K12" s="27">
        <f t="shared" si="0"/>
        <v>20</v>
      </c>
      <c r="L12" s="29">
        <f t="shared" si="1"/>
        <v>4</v>
      </c>
      <c r="M12" s="31">
        <f t="shared" si="2"/>
        <v>12</v>
      </c>
      <c r="N12" s="11" t="str">
        <f>+IF(AND(ISNUMBER($E12),ISNUMBER(#REF!)),$E12*#REF!,"")</f>
        <v/>
      </c>
      <c r="O12" s="15"/>
      <c r="P12" s="15"/>
      <c r="Q12" s="12"/>
      <c r="R12" s="13"/>
      <c r="S12" s="13"/>
      <c r="T12" s="13"/>
      <c r="U12" s="14"/>
      <c r="V12" s="77"/>
      <c r="AM12" s="83"/>
      <c r="AN12" s="24" t="str">
        <f t="shared" si="3"/>
        <v>Produktqualität</v>
      </c>
      <c r="AO12" s="24">
        <f t="shared" si="8"/>
        <v>3</v>
      </c>
      <c r="AP12" s="84">
        <f t="shared" si="4"/>
        <v>20</v>
      </c>
      <c r="AQ12" s="24">
        <f t="shared" si="9"/>
        <v>3</v>
      </c>
      <c r="AR12" s="84">
        <f t="shared" si="5"/>
        <v>4</v>
      </c>
      <c r="AS12" s="24">
        <f t="shared" si="10"/>
        <v>3</v>
      </c>
      <c r="AT12" s="84">
        <f t="shared" si="6"/>
        <v>12</v>
      </c>
      <c r="AU12" s="24" t="e">
        <f t="shared" si="11"/>
        <v>#N/A</v>
      </c>
      <c r="AV12" s="84" t="e">
        <f t="shared" si="7"/>
        <v>#N/A</v>
      </c>
    </row>
    <row r="13" spans="2:48" ht="16.9" customHeight="1">
      <c r="B13" s="76"/>
      <c r="C13" s="64"/>
      <c r="D13" s="61" t="s">
        <v>31</v>
      </c>
      <c r="E13" s="33">
        <v>1</v>
      </c>
      <c r="F13" s="1"/>
      <c r="G13" s="20">
        <v>5</v>
      </c>
      <c r="H13" s="21">
        <v>1</v>
      </c>
      <c r="I13" s="22">
        <v>3</v>
      </c>
      <c r="J13" s="1"/>
      <c r="K13" s="27">
        <f t="shared" si="0"/>
        <v>5</v>
      </c>
      <c r="L13" s="29">
        <f t="shared" si="1"/>
        <v>1</v>
      </c>
      <c r="M13" s="31">
        <f t="shared" si="2"/>
        <v>3</v>
      </c>
      <c r="N13" s="11" t="str">
        <f>+IF(AND(ISNUMBER($E13),ISNUMBER(#REF!)),$E13*#REF!,"")</f>
        <v/>
      </c>
      <c r="O13" s="15"/>
      <c r="P13" s="15"/>
      <c r="Q13" s="12"/>
      <c r="R13" s="13"/>
      <c r="S13" s="13"/>
      <c r="T13" s="13"/>
      <c r="U13" s="14"/>
      <c r="V13" s="77"/>
      <c r="AM13" s="83"/>
      <c r="AN13" s="24" t="str">
        <f t="shared" si="3"/>
        <v>Verpackung</v>
      </c>
      <c r="AO13" s="24">
        <f t="shared" si="8"/>
        <v>4</v>
      </c>
      <c r="AP13" s="84">
        <f t="shared" si="4"/>
        <v>5</v>
      </c>
      <c r="AQ13" s="24">
        <f t="shared" si="9"/>
        <v>4</v>
      </c>
      <c r="AR13" s="84">
        <f t="shared" si="5"/>
        <v>1</v>
      </c>
      <c r="AS13" s="24">
        <f t="shared" si="10"/>
        <v>4</v>
      </c>
      <c r="AT13" s="84">
        <f t="shared" si="6"/>
        <v>3</v>
      </c>
      <c r="AU13" s="24" t="e">
        <f t="shared" si="11"/>
        <v>#N/A</v>
      </c>
      <c r="AV13" s="84" t="e">
        <f t="shared" si="7"/>
        <v>#N/A</v>
      </c>
    </row>
    <row r="14" spans="2:48" ht="16.9" customHeight="1">
      <c r="B14" s="76"/>
      <c r="C14" s="64"/>
      <c r="D14" s="61" t="s">
        <v>22</v>
      </c>
      <c r="E14" s="33">
        <v>5</v>
      </c>
      <c r="F14" s="1"/>
      <c r="G14" s="20">
        <v>5</v>
      </c>
      <c r="H14" s="21">
        <v>2</v>
      </c>
      <c r="I14" s="22">
        <v>3</v>
      </c>
      <c r="J14" s="1"/>
      <c r="K14" s="27">
        <f t="shared" si="0"/>
        <v>25</v>
      </c>
      <c r="L14" s="29">
        <f t="shared" si="1"/>
        <v>10</v>
      </c>
      <c r="M14" s="31">
        <f t="shared" si="2"/>
        <v>15</v>
      </c>
      <c r="N14" s="11" t="str">
        <f>+IF(AND(ISNUMBER($E14),ISNUMBER(#REF!)),$E14*#REF!,"")</f>
        <v/>
      </c>
      <c r="O14" s="15"/>
      <c r="P14" s="15"/>
      <c r="Q14" s="12"/>
      <c r="R14" s="13"/>
      <c r="S14" s="13"/>
      <c r="T14" s="13"/>
      <c r="U14" s="14"/>
      <c r="V14" s="77"/>
      <c r="AM14" s="83"/>
      <c r="AN14" s="24" t="str">
        <f t="shared" si="3"/>
        <v>Preis-Leistungs-Verhältnis</v>
      </c>
      <c r="AO14" s="24">
        <f t="shared" si="8"/>
        <v>5</v>
      </c>
      <c r="AP14" s="84">
        <f t="shared" si="4"/>
        <v>25</v>
      </c>
      <c r="AQ14" s="24">
        <f t="shared" si="9"/>
        <v>5</v>
      </c>
      <c r="AR14" s="84">
        <f t="shared" si="5"/>
        <v>10</v>
      </c>
      <c r="AS14" s="24">
        <f t="shared" si="10"/>
        <v>5</v>
      </c>
      <c r="AT14" s="84">
        <f t="shared" si="6"/>
        <v>15</v>
      </c>
      <c r="AU14" s="24" t="e">
        <f t="shared" si="11"/>
        <v>#N/A</v>
      </c>
      <c r="AV14" s="84" t="e">
        <f t="shared" si="7"/>
        <v>#N/A</v>
      </c>
    </row>
    <row r="15" spans="2:48" ht="16.9" customHeight="1">
      <c r="B15" s="76"/>
      <c r="C15" s="65"/>
      <c r="D15" s="61" t="s">
        <v>24</v>
      </c>
      <c r="E15" s="33">
        <v>2</v>
      </c>
      <c r="F15" s="1"/>
      <c r="G15" s="20">
        <v>5</v>
      </c>
      <c r="H15" s="21">
        <v>2</v>
      </c>
      <c r="I15" s="22">
        <v>5</v>
      </c>
      <c r="J15" s="1"/>
      <c r="K15" s="27">
        <f t="shared" si="0"/>
        <v>10</v>
      </c>
      <c r="L15" s="29">
        <f t="shared" si="1"/>
        <v>4</v>
      </c>
      <c r="M15" s="31">
        <f t="shared" si="2"/>
        <v>10</v>
      </c>
      <c r="N15" s="11" t="str">
        <f>+IF(AND(ISNUMBER($E15),ISNUMBER(#REF!)),$E15*#REF!,"")</f>
        <v/>
      </c>
      <c r="O15" s="15"/>
      <c r="P15" s="15"/>
      <c r="Q15" s="12"/>
      <c r="R15" s="13"/>
      <c r="S15" s="13"/>
      <c r="T15" s="13"/>
      <c r="U15" s="14"/>
      <c r="V15" s="77"/>
      <c r="AM15" s="83"/>
      <c r="AN15" s="24" t="str">
        <f t="shared" si="3"/>
        <v>Innovationsfähigkeit</v>
      </c>
      <c r="AO15" s="24">
        <f t="shared" si="8"/>
        <v>6</v>
      </c>
      <c r="AP15" s="84">
        <f t="shared" si="4"/>
        <v>10</v>
      </c>
      <c r="AQ15" s="24">
        <f t="shared" si="9"/>
        <v>6</v>
      </c>
      <c r="AR15" s="84">
        <f t="shared" si="5"/>
        <v>4</v>
      </c>
      <c r="AS15" s="24">
        <f t="shared" si="10"/>
        <v>6</v>
      </c>
      <c r="AT15" s="84">
        <f t="shared" si="6"/>
        <v>10</v>
      </c>
      <c r="AU15" s="24" t="e">
        <f t="shared" si="11"/>
        <v>#N/A</v>
      </c>
      <c r="AV15" s="84" t="e">
        <f t="shared" si="7"/>
        <v>#N/A</v>
      </c>
    </row>
    <row r="16" spans="2:48" ht="16.9" customHeight="1">
      <c r="B16" s="76"/>
      <c r="C16" s="66" t="s">
        <v>33</v>
      </c>
      <c r="D16" s="87" t="s">
        <v>51</v>
      </c>
      <c r="E16" s="33">
        <v>3</v>
      </c>
      <c r="F16" s="1"/>
      <c r="G16" s="20">
        <v>4</v>
      </c>
      <c r="H16" s="21">
        <v>1</v>
      </c>
      <c r="I16" s="22">
        <v>2</v>
      </c>
      <c r="J16" s="1"/>
      <c r="K16" s="27">
        <f t="shared" si="0"/>
        <v>12</v>
      </c>
      <c r="L16" s="29">
        <f t="shared" si="1"/>
        <v>3</v>
      </c>
      <c r="M16" s="31">
        <f t="shared" si="2"/>
        <v>6</v>
      </c>
      <c r="N16" s="11" t="str">
        <f>+IF(AND(ISNUMBER($E16),ISNUMBER(#REF!)),$E16*#REF!,"")</f>
        <v/>
      </c>
      <c r="O16" s="15"/>
      <c r="P16" s="15"/>
      <c r="Q16" s="12"/>
      <c r="R16" s="13"/>
      <c r="S16" s="13"/>
      <c r="T16" s="13"/>
      <c r="U16" s="14"/>
      <c r="V16" s="77"/>
      <c r="AM16" s="83"/>
      <c r="AN16" s="24" t="str">
        <f t="shared" si="3"/>
        <v>Produktimage</v>
      </c>
      <c r="AO16" s="24">
        <f t="shared" si="8"/>
        <v>7</v>
      </c>
      <c r="AP16" s="84">
        <f t="shared" si="4"/>
        <v>12</v>
      </c>
      <c r="AQ16" s="24">
        <f t="shared" si="9"/>
        <v>7</v>
      </c>
      <c r="AR16" s="84">
        <f t="shared" si="5"/>
        <v>3</v>
      </c>
      <c r="AS16" s="24">
        <f t="shared" si="10"/>
        <v>7</v>
      </c>
      <c r="AT16" s="84">
        <f t="shared" si="6"/>
        <v>6</v>
      </c>
      <c r="AU16" s="24" t="e">
        <f t="shared" si="11"/>
        <v>#N/A</v>
      </c>
      <c r="AV16" s="84" t="e">
        <f t="shared" si="7"/>
        <v>#N/A</v>
      </c>
    </row>
    <row r="17" spans="2:48" ht="16.9" customHeight="1">
      <c r="B17" s="76"/>
      <c r="C17" s="64"/>
      <c r="D17" s="61" t="s">
        <v>23</v>
      </c>
      <c r="E17" s="33">
        <v>3</v>
      </c>
      <c r="F17" s="1"/>
      <c r="G17" s="20">
        <v>4</v>
      </c>
      <c r="H17" s="21">
        <v>1</v>
      </c>
      <c r="I17" s="22">
        <v>4</v>
      </c>
      <c r="J17" s="1"/>
      <c r="K17" s="27">
        <f t="shared" si="0"/>
        <v>12</v>
      </c>
      <c r="L17" s="29">
        <f t="shared" si="1"/>
        <v>3</v>
      </c>
      <c r="M17" s="31">
        <f t="shared" si="2"/>
        <v>12</v>
      </c>
      <c r="N17" s="11" t="str">
        <f>+IF(AND(ISNUMBER($E17),ISNUMBER(#REF!)),$E17*#REF!,"")</f>
        <v/>
      </c>
      <c r="O17" s="15"/>
      <c r="P17" s="15"/>
      <c r="Q17" s="12"/>
      <c r="R17" s="13"/>
      <c r="S17" s="13"/>
      <c r="T17" s="13"/>
      <c r="U17" s="14"/>
      <c r="V17" s="77"/>
      <c r="AM17" s="83"/>
      <c r="AN17" s="24" t="str">
        <f t="shared" si="3"/>
        <v>Unternehmensimage</v>
      </c>
      <c r="AO17" s="24">
        <f t="shared" si="8"/>
        <v>8</v>
      </c>
      <c r="AP17" s="84">
        <f t="shared" si="4"/>
        <v>12</v>
      </c>
      <c r="AQ17" s="24">
        <f t="shared" si="9"/>
        <v>8</v>
      </c>
      <c r="AR17" s="84">
        <f t="shared" si="5"/>
        <v>3</v>
      </c>
      <c r="AS17" s="24">
        <f t="shared" si="10"/>
        <v>8</v>
      </c>
      <c r="AT17" s="84">
        <f t="shared" si="6"/>
        <v>12</v>
      </c>
      <c r="AU17" s="24" t="e">
        <f t="shared" si="11"/>
        <v>#N/A</v>
      </c>
      <c r="AV17" s="84" t="e">
        <f t="shared" si="7"/>
        <v>#N/A</v>
      </c>
    </row>
    <row r="18" spans="2:48" ht="16.9" customHeight="1">
      <c r="B18" s="76"/>
      <c r="C18" s="64"/>
      <c r="D18" s="61" t="s">
        <v>34</v>
      </c>
      <c r="E18" s="33">
        <v>1</v>
      </c>
      <c r="F18" s="1"/>
      <c r="G18" s="20">
        <v>4</v>
      </c>
      <c r="H18" s="21">
        <v>1</v>
      </c>
      <c r="I18" s="22">
        <v>4</v>
      </c>
      <c r="J18" s="1"/>
      <c r="K18" s="27">
        <f t="shared" si="0"/>
        <v>4</v>
      </c>
      <c r="L18" s="29">
        <f t="shared" si="1"/>
        <v>1</v>
      </c>
      <c r="M18" s="31">
        <f t="shared" si="2"/>
        <v>4</v>
      </c>
      <c r="N18" s="11" t="str">
        <f>+IF(AND(ISNUMBER($E18),ISNUMBER(#REF!)),$E18*#REF!,"")</f>
        <v/>
      </c>
      <c r="O18" s="15"/>
      <c r="P18" s="15"/>
      <c r="Q18" s="12"/>
      <c r="R18" s="13"/>
      <c r="S18" s="13"/>
      <c r="T18" s="13"/>
      <c r="U18" s="14"/>
      <c r="V18" s="77"/>
      <c r="AM18" s="83"/>
      <c r="AN18" s="24" t="str">
        <f t="shared" si="3"/>
        <v>Werbebudget</v>
      </c>
      <c r="AO18" s="24">
        <f t="shared" si="8"/>
        <v>9</v>
      </c>
      <c r="AP18" s="84">
        <f t="shared" si="4"/>
        <v>4</v>
      </c>
      <c r="AQ18" s="24">
        <f t="shared" si="9"/>
        <v>9</v>
      </c>
      <c r="AR18" s="84">
        <f t="shared" si="5"/>
        <v>1</v>
      </c>
      <c r="AS18" s="24">
        <f t="shared" si="10"/>
        <v>9</v>
      </c>
      <c r="AT18" s="84">
        <f t="shared" si="6"/>
        <v>4</v>
      </c>
      <c r="AU18" s="24" t="e">
        <f t="shared" si="11"/>
        <v>#N/A</v>
      </c>
      <c r="AV18" s="84" t="e">
        <f t="shared" si="7"/>
        <v>#N/A</v>
      </c>
    </row>
    <row r="19" spans="2:48" ht="16.9" customHeight="1">
      <c r="B19" s="76"/>
      <c r="C19" s="64"/>
      <c r="D19" s="61" t="s">
        <v>35</v>
      </c>
      <c r="E19" s="33">
        <v>2</v>
      </c>
      <c r="F19" s="1"/>
      <c r="G19" s="20">
        <v>4</v>
      </c>
      <c r="H19" s="21">
        <v>1</v>
      </c>
      <c r="I19" s="22">
        <v>2</v>
      </c>
      <c r="J19" s="1"/>
      <c r="K19" s="27">
        <f t="shared" si="0"/>
        <v>8</v>
      </c>
      <c r="L19" s="29">
        <f t="shared" si="1"/>
        <v>2</v>
      </c>
      <c r="M19" s="31">
        <f t="shared" si="2"/>
        <v>4</v>
      </c>
      <c r="N19" s="11" t="str">
        <f>+IF(AND(ISNUMBER($E19),ISNUMBER(#REF!)),$E19*#REF!,"")</f>
        <v/>
      </c>
      <c r="O19" s="15"/>
      <c r="P19" s="15"/>
      <c r="Q19" s="12"/>
      <c r="R19" s="13"/>
      <c r="S19" s="13"/>
      <c r="T19" s="13"/>
      <c r="U19" s="14"/>
      <c r="V19" s="77"/>
      <c r="AM19" s="83"/>
      <c r="AN19" s="24" t="str">
        <f t="shared" si="3"/>
        <v>Außendienst</v>
      </c>
      <c r="AO19" s="24">
        <f t="shared" si="8"/>
        <v>10</v>
      </c>
      <c r="AP19" s="84">
        <f t="shared" si="4"/>
        <v>8</v>
      </c>
      <c r="AQ19" s="24">
        <f t="shared" si="9"/>
        <v>10</v>
      </c>
      <c r="AR19" s="84">
        <f t="shared" si="5"/>
        <v>2</v>
      </c>
      <c r="AS19" s="24">
        <f t="shared" si="10"/>
        <v>10</v>
      </c>
      <c r="AT19" s="84">
        <f t="shared" si="6"/>
        <v>4</v>
      </c>
      <c r="AU19" s="24" t="e">
        <f t="shared" si="11"/>
        <v>#N/A</v>
      </c>
      <c r="AV19" s="84" t="e">
        <f t="shared" si="7"/>
        <v>#N/A</v>
      </c>
    </row>
    <row r="20" spans="2:48" ht="16.9" customHeight="1">
      <c r="B20" s="76"/>
      <c r="C20" s="64"/>
      <c r="D20" s="61" t="s">
        <v>36</v>
      </c>
      <c r="E20" s="33">
        <v>2</v>
      </c>
      <c r="F20" s="1"/>
      <c r="G20" s="20">
        <v>4</v>
      </c>
      <c r="H20" s="21">
        <v>2</v>
      </c>
      <c r="I20" s="22">
        <v>2</v>
      </c>
      <c r="J20" s="1"/>
      <c r="K20" s="27">
        <f t="shared" si="0"/>
        <v>8</v>
      </c>
      <c r="L20" s="29">
        <f t="shared" si="1"/>
        <v>4</v>
      </c>
      <c r="M20" s="31">
        <f t="shared" si="2"/>
        <v>4</v>
      </c>
      <c r="N20" s="11" t="str">
        <f>+IF(AND(ISNUMBER($E20),ISNUMBER(#REF!)),$E20*#REF!,"")</f>
        <v/>
      </c>
      <c r="O20" s="15"/>
      <c r="P20" s="15"/>
      <c r="Q20" s="12"/>
      <c r="R20" s="13"/>
      <c r="S20" s="13"/>
      <c r="T20" s="13"/>
      <c r="U20" s="14"/>
      <c r="V20" s="77"/>
      <c r="AM20" s="83"/>
      <c r="AN20" s="24" t="str">
        <f t="shared" si="3"/>
        <v>Innendienst</v>
      </c>
      <c r="AO20" s="24">
        <f t="shared" si="8"/>
        <v>11</v>
      </c>
      <c r="AP20" s="84">
        <f t="shared" si="4"/>
        <v>8</v>
      </c>
      <c r="AQ20" s="24">
        <f t="shared" si="9"/>
        <v>11</v>
      </c>
      <c r="AR20" s="84">
        <f t="shared" si="5"/>
        <v>4</v>
      </c>
      <c r="AS20" s="24">
        <f t="shared" si="10"/>
        <v>11</v>
      </c>
      <c r="AT20" s="84">
        <f t="shared" si="6"/>
        <v>4</v>
      </c>
      <c r="AU20" s="24" t="e">
        <f t="shared" si="11"/>
        <v>#N/A</v>
      </c>
      <c r="AV20" s="84" t="e">
        <f t="shared" si="7"/>
        <v>#N/A</v>
      </c>
    </row>
    <row r="21" spans="2:48" ht="16.9" customHeight="1">
      <c r="B21" s="76"/>
      <c r="C21" s="64"/>
      <c r="D21" s="61" t="s">
        <v>37</v>
      </c>
      <c r="E21" s="33">
        <v>1</v>
      </c>
      <c r="F21" s="1"/>
      <c r="G21" s="20">
        <v>4</v>
      </c>
      <c r="H21" s="21">
        <v>2</v>
      </c>
      <c r="I21" s="22">
        <v>3</v>
      </c>
      <c r="J21" s="1"/>
      <c r="K21" s="27">
        <f t="shared" si="0"/>
        <v>4</v>
      </c>
      <c r="L21" s="29">
        <f t="shared" si="1"/>
        <v>2</v>
      </c>
      <c r="M21" s="31">
        <f t="shared" si="2"/>
        <v>3</v>
      </c>
      <c r="N21" s="11" t="str">
        <f>+IF(AND(ISNUMBER($E21),ISNUMBER(#REF!)),$E21*#REF!,"")</f>
        <v/>
      </c>
      <c r="O21" s="15"/>
      <c r="P21" s="15"/>
      <c r="Q21" s="12"/>
      <c r="R21" s="13"/>
      <c r="S21" s="13"/>
      <c r="T21" s="13"/>
      <c r="U21" s="14"/>
      <c r="V21" s="77"/>
      <c r="AM21" s="83"/>
      <c r="AN21" s="24" t="str">
        <f t="shared" si="3"/>
        <v>Service</v>
      </c>
      <c r="AO21" s="24">
        <f t="shared" si="8"/>
        <v>12</v>
      </c>
      <c r="AP21" s="84">
        <f t="shared" si="4"/>
        <v>4</v>
      </c>
      <c r="AQ21" s="24">
        <f t="shared" si="9"/>
        <v>12</v>
      </c>
      <c r="AR21" s="84">
        <f t="shared" si="5"/>
        <v>2</v>
      </c>
      <c r="AS21" s="24">
        <f t="shared" si="10"/>
        <v>12</v>
      </c>
      <c r="AT21" s="84">
        <f t="shared" si="6"/>
        <v>3</v>
      </c>
      <c r="AU21" s="24" t="e">
        <f t="shared" si="11"/>
        <v>#N/A</v>
      </c>
      <c r="AV21" s="84" t="e">
        <f t="shared" si="7"/>
        <v>#N/A</v>
      </c>
    </row>
    <row r="22" spans="2:48" ht="16.9" customHeight="1">
      <c r="B22" s="76"/>
      <c r="C22" s="65"/>
      <c r="D22" s="61" t="s">
        <v>38</v>
      </c>
      <c r="E22" s="33">
        <v>1</v>
      </c>
      <c r="F22" s="1"/>
      <c r="G22" s="20">
        <v>5</v>
      </c>
      <c r="H22" s="21">
        <v>2</v>
      </c>
      <c r="I22" s="22">
        <v>3</v>
      </c>
      <c r="J22" s="1"/>
      <c r="K22" s="27">
        <f t="shared" si="0"/>
        <v>5</v>
      </c>
      <c r="L22" s="29">
        <f t="shared" si="1"/>
        <v>2</v>
      </c>
      <c r="M22" s="31">
        <f t="shared" si="2"/>
        <v>3</v>
      </c>
      <c r="N22" s="11" t="str">
        <f>+IF(AND(ISNUMBER($E22),ISNUMBER(#REF!)),$E22*#REF!,"")</f>
        <v/>
      </c>
      <c r="O22" s="15"/>
      <c r="P22" s="15"/>
      <c r="Q22" s="12"/>
      <c r="R22" s="13"/>
      <c r="S22" s="13"/>
      <c r="T22" s="13"/>
      <c r="U22" s="14"/>
      <c r="V22" s="77"/>
      <c r="AM22" s="83"/>
      <c r="AN22" s="24" t="str">
        <f t="shared" si="3"/>
        <v>Schulungen</v>
      </c>
      <c r="AO22" s="24">
        <f t="shared" si="8"/>
        <v>13</v>
      </c>
      <c r="AP22" s="84">
        <f t="shared" si="4"/>
        <v>5</v>
      </c>
      <c r="AQ22" s="24">
        <f t="shared" si="9"/>
        <v>13</v>
      </c>
      <c r="AR22" s="84">
        <f t="shared" si="5"/>
        <v>2</v>
      </c>
      <c r="AS22" s="24">
        <f t="shared" si="10"/>
        <v>13</v>
      </c>
      <c r="AT22" s="84">
        <f t="shared" si="6"/>
        <v>3</v>
      </c>
      <c r="AU22" s="24" t="e">
        <f t="shared" si="11"/>
        <v>#N/A</v>
      </c>
      <c r="AV22" s="84" t="e">
        <f t="shared" si="7"/>
        <v>#N/A</v>
      </c>
    </row>
    <row r="23" spans="2:48" ht="16.9" customHeight="1">
      <c r="B23" s="76"/>
      <c r="C23" s="88" t="s">
        <v>48</v>
      </c>
      <c r="D23" s="61" t="s">
        <v>40</v>
      </c>
      <c r="E23" s="33">
        <v>2</v>
      </c>
      <c r="F23" s="1"/>
      <c r="G23" s="20">
        <v>5</v>
      </c>
      <c r="H23" s="21">
        <v>2</v>
      </c>
      <c r="I23" s="22">
        <v>3</v>
      </c>
      <c r="J23" s="1"/>
      <c r="K23" s="27">
        <f t="shared" si="0"/>
        <v>10</v>
      </c>
      <c r="L23" s="29">
        <f t="shared" si="1"/>
        <v>4</v>
      </c>
      <c r="M23" s="31">
        <f t="shared" si="2"/>
        <v>6</v>
      </c>
      <c r="N23" s="11" t="str">
        <f>+IF(AND(ISNUMBER($E23),ISNUMBER(#REF!)),$E23*#REF!,"")</f>
        <v/>
      </c>
      <c r="O23" s="15"/>
      <c r="P23" s="15"/>
      <c r="Q23" s="12"/>
      <c r="R23" s="13"/>
      <c r="S23" s="13"/>
      <c r="T23" s="13"/>
      <c r="U23" s="14"/>
      <c r="V23" s="77"/>
      <c r="AM23" s="83"/>
      <c r="AN23" s="24" t="str">
        <f t="shared" si="3"/>
        <v>Marge</v>
      </c>
      <c r="AO23" s="24">
        <f t="shared" si="8"/>
        <v>14</v>
      </c>
      <c r="AP23" s="84">
        <f t="shared" si="4"/>
        <v>10</v>
      </c>
      <c r="AQ23" s="24">
        <f t="shared" si="9"/>
        <v>14</v>
      </c>
      <c r="AR23" s="84">
        <f t="shared" si="5"/>
        <v>4</v>
      </c>
      <c r="AS23" s="24">
        <f t="shared" si="10"/>
        <v>14</v>
      </c>
      <c r="AT23" s="84">
        <f t="shared" si="6"/>
        <v>6</v>
      </c>
      <c r="AU23" s="24" t="e">
        <f t="shared" si="11"/>
        <v>#N/A</v>
      </c>
      <c r="AV23" s="84" t="e">
        <f t="shared" si="7"/>
        <v>#N/A</v>
      </c>
    </row>
    <row r="24" spans="2:48" ht="16.9" customHeight="1">
      <c r="B24" s="76"/>
      <c r="C24" s="89"/>
      <c r="D24" s="61" t="s">
        <v>41</v>
      </c>
      <c r="E24" s="33">
        <v>4</v>
      </c>
      <c r="F24" s="1"/>
      <c r="G24" s="20">
        <v>5</v>
      </c>
      <c r="H24" s="21">
        <v>1</v>
      </c>
      <c r="I24" s="22">
        <v>3</v>
      </c>
      <c r="J24" s="1"/>
      <c r="K24" s="27">
        <f t="shared" si="0"/>
        <v>20</v>
      </c>
      <c r="L24" s="29">
        <f t="shared" si="1"/>
        <v>4</v>
      </c>
      <c r="M24" s="31">
        <f t="shared" si="2"/>
        <v>12</v>
      </c>
      <c r="N24" s="11" t="str">
        <f>+IF(AND(ISNUMBER($E24),ISNUMBER(#REF!)),$E24*#REF!,"")</f>
        <v/>
      </c>
      <c r="O24" s="15"/>
      <c r="P24" s="15"/>
      <c r="Q24" s="12"/>
      <c r="R24" s="13"/>
      <c r="S24" s="13"/>
      <c r="T24" s="13"/>
      <c r="U24" s="14"/>
      <c r="V24" s="77"/>
      <c r="AM24" s="83"/>
      <c r="AN24" s="24" t="str">
        <f t="shared" si="3"/>
        <v>Zahlungskonditionen</v>
      </c>
      <c r="AO24" s="24">
        <f t="shared" si="8"/>
        <v>15</v>
      </c>
      <c r="AP24" s="84">
        <f t="shared" si="4"/>
        <v>20</v>
      </c>
      <c r="AQ24" s="24">
        <f t="shared" si="9"/>
        <v>15</v>
      </c>
      <c r="AR24" s="84">
        <f t="shared" si="5"/>
        <v>4</v>
      </c>
      <c r="AS24" s="24">
        <f t="shared" si="10"/>
        <v>15</v>
      </c>
      <c r="AT24" s="84">
        <f t="shared" si="6"/>
        <v>12</v>
      </c>
      <c r="AU24" s="24" t="e">
        <f t="shared" si="11"/>
        <v>#N/A</v>
      </c>
      <c r="AV24" s="84" t="e">
        <f t="shared" si="7"/>
        <v>#N/A</v>
      </c>
    </row>
    <row r="25" spans="2:48" ht="16.9" customHeight="1">
      <c r="B25" s="76"/>
      <c r="C25" s="90"/>
      <c r="D25" s="61" t="s">
        <v>42</v>
      </c>
      <c r="E25" s="33">
        <v>2</v>
      </c>
      <c r="F25" s="1"/>
      <c r="G25" s="20">
        <v>1</v>
      </c>
      <c r="H25" s="21">
        <v>5</v>
      </c>
      <c r="I25" s="22">
        <v>3</v>
      </c>
      <c r="J25" s="1"/>
      <c r="K25" s="27">
        <f t="shared" si="0"/>
        <v>2</v>
      </c>
      <c r="L25" s="29">
        <f t="shared" si="1"/>
        <v>10</v>
      </c>
      <c r="M25" s="31">
        <f t="shared" si="2"/>
        <v>6</v>
      </c>
      <c r="N25" s="11" t="str">
        <f>+IF(AND(ISNUMBER($E25),ISNUMBER(#REF!)),$E25*#REF!,"")</f>
        <v/>
      </c>
      <c r="O25" s="15"/>
      <c r="P25" s="15"/>
      <c r="Q25" s="12"/>
      <c r="R25" s="13"/>
      <c r="S25" s="13"/>
      <c r="T25" s="13"/>
      <c r="U25" s="14"/>
      <c r="V25" s="77"/>
      <c r="AM25" s="83"/>
      <c r="AN25" s="24" t="str">
        <f t="shared" si="3"/>
        <v>Preiselastizität</v>
      </c>
      <c r="AO25" s="24">
        <f t="shared" si="8"/>
        <v>16</v>
      </c>
      <c r="AP25" s="84">
        <f t="shared" si="4"/>
        <v>2</v>
      </c>
      <c r="AQ25" s="24">
        <f t="shared" si="9"/>
        <v>16</v>
      </c>
      <c r="AR25" s="84">
        <f t="shared" si="5"/>
        <v>10</v>
      </c>
      <c r="AS25" s="24">
        <f t="shared" si="10"/>
        <v>16</v>
      </c>
      <c r="AT25" s="84">
        <f t="shared" si="6"/>
        <v>6</v>
      </c>
      <c r="AU25" s="24" t="e">
        <f t="shared" si="11"/>
        <v>#N/A</v>
      </c>
      <c r="AV25" s="84" t="e">
        <f t="shared" si="7"/>
        <v>#N/A</v>
      </c>
    </row>
    <row r="26" spans="2:48" ht="16.9" customHeight="1">
      <c r="B26" s="76"/>
      <c r="C26" s="88" t="s">
        <v>49</v>
      </c>
      <c r="D26" s="87" t="s">
        <v>52</v>
      </c>
      <c r="E26" s="33">
        <v>3</v>
      </c>
      <c r="F26" s="1"/>
      <c r="G26" s="20">
        <v>1</v>
      </c>
      <c r="H26" s="21">
        <v>5</v>
      </c>
      <c r="I26" s="22">
        <v>2</v>
      </c>
      <c r="J26" s="1"/>
      <c r="K26" s="27">
        <f t="shared" si="0"/>
        <v>3</v>
      </c>
      <c r="L26" s="29">
        <f t="shared" si="1"/>
        <v>15</v>
      </c>
      <c r="M26" s="31">
        <f t="shared" si="2"/>
        <v>6</v>
      </c>
      <c r="N26" s="11" t="str">
        <f>+IF(AND(ISNUMBER($E26),ISNUMBER(#REF!)),$E26*#REF!,"")</f>
        <v/>
      </c>
      <c r="O26" s="15"/>
      <c r="P26" s="15"/>
      <c r="Q26" s="12"/>
      <c r="R26" s="13"/>
      <c r="S26" s="13"/>
      <c r="T26" s="13"/>
      <c r="U26" s="14"/>
      <c r="V26" s="77"/>
      <c r="AM26" s="83"/>
      <c r="AN26" s="24" t="str">
        <f t="shared" si="3"/>
        <v>pünktliche Lieferung</v>
      </c>
      <c r="AO26" s="24">
        <f t="shared" si="8"/>
        <v>17</v>
      </c>
      <c r="AP26" s="84">
        <f t="shared" si="4"/>
        <v>3</v>
      </c>
      <c r="AQ26" s="24">
        <f t="shared" si="9"/>
        <v>17</v>
      </c>
      <c r="AR26" s="84">
        <f t="shared" si="5"/>
        <v>15</v>
      </c>
      <c r="AS26" s="24">
        <f t="shared" si="10"/>
        <v>17</v>
      </c>
      <c r="AT26" s="84">
        <f t="shared" si="6"/>
        <v>6</v>
      </c>
      <c r="AU26" s="24" t="e">
        <f t="shared" si="11"/>
        <v>#N/A</v>
      </c>
      <c r="AV26" s="84" t="e">
        <f t="shared" si="7"/>
        <v>#N/A</v>
      </c>
    </row>
    <row r="27" spans="2:48" ht="16.9" customHeight="1">
      <c r="B27" s="76"/>
      <c r="C27" s="89"/>
      <c r="D27" s="87" t="s">
        <v>53</v>
      </c>
      <c r="E27" s="33">
        <v>2</v>
      </c>
      <c r="F27" s="1"/>
      <c r="G27" s="20">
        <v>1</v>
      </c>
      <c r="H27" s="21">
        <v>5</v>
      </c>
      <c r="I27" s="22">
        <v>3</v>
      </c>
      <c r="J27" s="1"/>
      <c r="K27" s="27">
        <f t="shared" si="0"/>
        <v>2</v>
      </c>
      <c r="L27" s="29">
        <f t="shared" si="1"/>
        <v>10</v>
      </c>
      <c r="M27" s="31">
        <f t="shared" si="2"/>
        <v>6</v>
      </c>
      <c r="N27" s="11" t="str">
        <f>+IF(AND(ISNUMBER($E27),ISNUMBER(#REF!)),$E27*#REF!,"")</f>
        <v/>
      </c>
      <c r="O27" s="15"/>
      <c r="P27" s="15"/>
      <c r="Q27" s="12"/>
      <c r="R27" s="13"/>
      <c r="S27" s="13"/>
      <c r="T27" s="13"/>
      <c r="U27" s="14"/>
      <c r="V27" s="77"/>
      <c r="AM27" s="83"/>
      <c r="AN27" s="24" t="str">
        <f t="shared" si="3"/>
        <v>vollständige Lieferung</v>
      </c>
      <c r="AO27" s="24">
        <f t="shared" si="8"/>
        <v>18</v>
      </c>
      <c r="AP27" s="84">
        <f t="shared" si="4"/>
        <v>2</v>
      </c>
      <c r="AQ27" s="24">
        <f t="shared" si="9"/>
        <v>18</v>
      </c>
      <c r="AR27" s="84">
        <f t="shared" si="5"/>
        <v>10</v>
      </c>
      <c r="AS27" s="24">
        <f t="shared" si="10"/>
        <v>18</v>
      </c>
      <c r="AT27" s="84">
        <f t="shared" si="6"/>
        <v>6</v>
      </c>
      <c r="AU27" s="24" t="e">
        <f t="shared" si="11"/>
        <v>#N/A</v>
      </c>
      <c r="AV27" s="84" t="e">
        <f t="shared" si="7"/>
        <v>#N/A</v>
      </c>
    </row>
    <row r="28" spans="2:48" ht="16.9" customHeight="1">
      <c r="B28" s="76"/>
      <c r="C28" s="89"/>
      <c r="D28" s="61" t="s">
        <v>21</v>
      </c>
      <c r="E28" s="33">
        <v>4</v>
      </c>
      <c r="F28" s="1"/>
      <c r="G28" s="20">
        <v>1</v>
      </c>
      <c r="H28" s="21">
        <v>5</v>
      </c>
      <c r="I28" s="22">
        <v>1</v>
      </c>
      <c r="J28" s="1"/>
      <c r="K28" s="27">
        <f t="shared" si="0"/>
        <v>4</v>
      </c>
      <c r="L28" s="29">
        <f t="shared" si="1"/>
        <v>20</v>
      </c>
      <c r="M28" s="31">
        <f t="shared" si="2"/>
        <v>4</v>
      </c>
      <c r="N28" s="11" t="str">
        <f>+IF(AND(ISNUMBER($E28),ISNUMBER(#REF!)),$E28*#REF!,"")</f>
        <v/>
      </c>
      <c r="O28" s="15"/>
      <c r="P28" s="15"/>
      <c r="Q28" s="12"/>
      <c r="R28" s="13"/>
      <c r="S28" s="13"/>
      <c r="T28" s="13"/>
      <c r="U28" s="14"/>
      <c r="V28" s="77"/>
      <c r="AM28" s="83"/>
      <c r="AN28" s="24" t="str">
        <f t="shared" si="3"/>
        <v>Termintreue</v>
      </c>
      <c r="AO28" s="24">
        <f t="shared" si="8"/>
        <v>19</v>
      </c>
      <c r="AP28" s="84">
        <f t="shared" si="4"/>
        <v>4</v>
      </c>
      <c r="AQ28" s="24">
        <f t="shared" si="9"/>
        <v>19</v>
      </c>
      <c r="AR28" s="84">
        <f t="shared" si="5"/>
        <v>20</v>
      </c>
      <c r="AS28" s="24">
        <f t="shared" si="10"/>
        <v>19</v>
      </c>
      <c r="AT28" s="84">
        <f t="shared" si="6"/>
        <v>4</v>
      </c>
      <c r="AU28" s="24" t="e">
        <f t="shared" si="11"/>
        <v>#N/A</v>
      </c>
      <c r="AV28" s="84" t="e">
        <f t="shared" si="7"/>
        <v>#N/A</v>
      </c>
    </row>
    <row r="29" spans="2:48" ht="16.9" customHeight="1" thickBot="1">
      <c r="B29" s="76"/>
      <c r="C29" s="94"/>
      <c r="D29" s="61" t="s">
        <v>44</v>
      </c>
      <c r="E29" s="33">
        <v>4</v>
      </c>
      <c r="F29" s="1"/>
      <c r="G29" s="20">
        <v>1</v>
      </c>
      <c r="H29" s="21">
        <v>4</v>
      </c>
      <c r="I29" s="22">
        <v>3</v>
      </c>
      <c r="J29" s="1"/>
      <c r="K29" s="27">
        <f t="shared" si="0"/>
        <v>4</v>
      </c>
      <c r="L29" s="29">
        <f t="shared" si="1"/>
        <v>16</v>
      </c>
      <c r="M29" s="31">
        <f t="shared" si="2"/>
        <v>12</v>
      </c>
      <c r="N29" s="11" t="str">
        <f>+IF(AND(ISNUMBER($E29),ISNUMBER(#REF!)),$E29*#REF!,"")</f>
        <v/>
      </c>
      <c r="O29" s="15"/>
      <c r="P29" s="15"/>
      <c r="Q29" s="56"/>
      <c r="R29" s="57"/>
      <c r="S29" s="57"/>
      <c r="T29" s="57"/>
      <c r="U29" s="58"/>
      <c r="V29" s="77"/>
      <c r="AM29" s="83"/>
      <c r="AN29" s="24" t="str">
        <f t="shared" si="3"/>
        <v>Sonstiges</v>
      </c>
      <c r="AO29" s="24">
        <f t="shared" si="8"/>
        <v>20</v>
      </c>
      <c r="AP29" s="84">
        <f t="shared" si="4"/>
        <v>4</v>
      </c>
      <c r="AQ29" s="24">
        <f t="shared" si="9"/>
        <v>20</v>
      </c>
      <c r="AR29" s="84">
        <f t="shared" si="5"/>
        <v>16</v>
      </c>
      <c r="AS29" s="24">
        <f t="shared" si="10"/>
        <v>20</v>
      </c>
      <c r="AT29" s="84">
        <f t="shared" si="6"/>
        <v>12</v>
      </c>
      <c r="AU29" s="24" t="e">
        <f t="shared" si="11"/>
        <v>#N/A</v>
      </c>
      <c r="AV29" s="84" t="e">
        <f t="shared" si="7"/>
        <v>#N/A</v>
      </c>
    </row>
    <row r="30" spans="2:42" ht="13.5" thickBot="1">
      <c r="B30" s="76"/>
      <c r="C30" s="62" t="s">
        <v>25</v>
      </c>
      <c r="D30" s="51"/>
      <c r="E30" s="48"/>
      <c r="F30" s="1"/>
      <c r="G30" s="40">
        <f>+SUM(G10:G29)</f>
        <v>74</v>
      </c>
      <c r="H30" s="41">
        <f>+SUM(H10:H29)</f>
        <v>47</v>
      </c>
      <c r="I30" s="42">
        <f>+SUM(I10:I29)</f>
        <v>57</v>
      </c>
      <c r="J30" s="1"/>
      <c r="K30" s="40">
        <f>+SUM(K10:K29)</f>
        <v>168</v>
      </c>
      <c r="L30" s="41">
        <f>+SUM(L10:L29)</f>
        <v>119</v>
      </c>
      <c r="M30" s="42">
        <f>+SUM(M10:M29)</f>
        <v>133</v>
      </c>
      <c r="N30" s="15"/>
      <c r="O30" s="15"/>
      <c r="P30" s="15"/>
      <c r="Q30" s="15"/>
      <c r="R30" s="15"/>
      <c r="S30" s="15"/>
      <c r="T30" s="15"/>
      <c r="U30" s="15"/>
      <c r="V30" s="77"/>
      <c r="AM30" s="83"/>
      <c r="AN30" s="24" t="str">
        <f>+C30</f>
        <v>Summen</v>
      </c>
      <c r="AP30" s="24">
        <f t="shared" si="4"/>
        <v>168</v>
      </c>
    </row>
    <row r="31" spans="2:42" ht="13.5" hidden="1" thickBot="1">
      <c r="B31" s="76"/>
      <c r="C31" s="47" t="s">
        <v>28</v>
      </c>
      <c r="D31" s="51"/>
      <c r="E31" s="48"/>
      <c r="F31" s="1"/>
      <c r="G31" s="40">
        <f>+RANK(G30,$G$30:$I$30)</f>
        <v>1</v>
      </c>
      <c r="H31" s="41">
        <f>+RANK(H30,$G$30:$I$30)</f>
        <v>3</v>
      </c>
      <c r="I31" s="42">
        <f>+RANK(I30,$G$30:$I$30)</f>
        <v>2</v>
      </c>
      <c r="J31" s="1"/>
      <c r="K31" s="40">
        <f>RANK(K30,$K$30:$M$30)</f>
        <v>1</v>
      </c>
      <c r="L31" s="41">
        <f>RANK(L30,$K$30:$M$30)</f>
        <v>3</v>
      </c>
      <c r="M31" s="42">
        <f>RANK(M30,$K$30:$M$30)</f>
        <v>2</v>
      </c>
      <c r="N31" s="15"/>
      <c r="O31" s="15"/>
      <c r="P31" s="15"/>
      <c r="Q31" s="15"/>
      <c r="R31" s="15"/>
      <c r="S31" s="15"/>
      <c r="T31" s="15"/>
      <c r="U31" s="15"/>
      <c r="V31" s="77"/>
      <c r="AM31" s="83"/>
      <c r="AP31" s="24">
        <f t="shared" si="4"/>
        <v>1</v>
      </c>
    </row>
    <row r="32" spans="2:39" ht="4.15" customHeight="1" thickBot="1">
      <c r="B32" s="76"/>
      <c r="C32" s="15"/>
      <c r="D32" s="15"/>
      <c r="E32" s="15"/>
      <c r="F32" s="1"/>
      <c r="G32" s="15"/>
      <c r="H32" s="15"/>
      <c r="I32" s="15"/>
      <c r="J32" s="1"/>
      <c r="K32" s="10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77"/>
      <c r="AM32" s="83"/>
    </row>
    <row r="33" spans="2:39" ht="13.5" hidden="1" thickBot="1">
      <c r="B33" s="76"/>
      <c r="C33" s="15"/>
      <c r="D33" s="15"/>
      <c r="E33" s="15"/>
      <c r="F33" s="15"/>
      <c r="G33" s="18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77"/>
      <c r="AM33" s="83"/>
    </row>
    <row r="34" spans="2:43" ht="13.5" hidden="1" thickBot="1">
      <c r="B34" s="76"/>
      <c r="C34" s="15"/>
      <c r="D34" s="15"/>
      <c r="E34" s="15"/>
      <c r="F34" s="15"/>
      <c r="G34" s="18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77"/>
      <c r="AM34" s="83"/>
      <c r="AN34" s="52"/>
      <c r="AO34" s="85" t="str">
        <f>+G9</f>
        <v>Eigene</v>
      </c>
      <c r="AP34" s="85" t="str">
        <f>+H9</f>
        <v>Vergleich 1</v>
      </c>
      <c r="AQ34" s="85" t="str">
        <f>+I9</f>
        <v>Vergleich 2</v>
      </c>
    </row>
    <row r="35" spans="2:43" ht="19.9" customHeight="1">
      <c r="B35" s="76"/>
      <c r="C35" s="95" t="s">
        <v>32</v>
      </c>
      <c r="D35" s="96"/>
      <c r="E35" s="97"/>
      <c r="F35" s="59"/>
      <c r="G35" s="67">
        <f>IF(ISERROR(SUM(G10:G15)),"",SUM(G10:G15))</f>
        <v>30</v>
      </c>
      <c r="H35" s="68">
        <f>IF(ISERROR(SUM(H10:H15)),"",SUM(H10:H15))</f>
        <v>10</v>
      </c>
      <c r="I35" s="69">
        <f>IF(ISERROR(SUM(I10:I15)),"",SUM(I10:I15))</f>
        <v>19</v>
      </c>
      <c r="J35" s="59"/>
      <c r="K35" s="67">
        <f>IF(ISERROR(SUM(K10:K15)),"",SUM(K10:K15))</f>
        <v>70</v>
      </c>
      <c r="L35" s="68">
        <f>IF(ISERROR(SUM(L10:L15)),"",SUM(L10:L15))</f>
        <v>23</v>
      </c>
      <c r="M35" s="69">
        <f>IF(ISERROR(SUM(M10:M15)),"",SUM(M10:M15))</f>
        <v>45</v>
      </c>
      <c r="N35" s="15"/>
      <c r="O35" s="15"/>
      <c r="P35" s="15"/>
      <c r="Q35" s="15"/>
      <c r="R35" s="15"/>
      <c r="S35" s="15"/>
      <c r="T35" s="15"/>
      <c r="U35" s="15"/>
      <c r="V35" s="77"/>
      <c r="AM35" s="83"/>
      <c r="AN35" s="86" t="s">
        <v>32</v>
      </c>
      <c r="AO35" s="52">
        <f aca="true" t="shared" si="12" ref="AO35:AQ38">+K35</f>
        <v>70</v>
      </c>
      <c r="AP35" s="52">
        <f t="shared" si="12"/>
        <v>23</v>
      </c>
      <c r="AQ35" s="52">
        <f t="shared" si="12"/>
        <v>45</v>
      </c>
    </row>
    <row r="36" spans="2:43" ht="19.9" customHeight="1">
      <c r="B36" s="76"/>
      <c r="C36" s="98" t="s">
        <v>33</v>
      </c>
      <c r="D36" s="99"/>
      <c r="E36" s="100"/>
      <c r="F36" s="59"/>
      <c r="G36" s="70">
        <f>IF(ISERROR(SUM(G16:G22)),"",SUM(G16:G22))</f>
        <v>29</v>
      </c>
      <c r="H36" s="71">
        <f>IF(ISERROR(SUM(H16:H22)),"",SUM(H16:H22))</f>
        <v>10</v>
      </c>
      <c r="I36" s="72">
        <f>IF(ISERROR(SUM(I16:I22)),"",SUM(I16:I22))</f>
        <v>20</v>
      </c>
      <c r="J36" s="59"/>
      <c r="K36" s="70">
        <f>IF(ISERROR(SUM(K16:K22)),"",SUM(K16:K22))</f>
        <v>53</v>
      </c>
      <c r="L36" s="71">
        <f>IF(ISERROR(SUM(L16:L22)),"",SUM(L16:L22))</f>
        <v>17</v>
      </c>
      <c r="M36" s="72">
        <f>IF(ISERROR(SUM(M16:M22)),"",SUM(M16:M22))</f>
        <v>36</v>
      </c>
      <c r="N36" s="15"/>
      <c r="O36" s="15"/>
      <c r="P36" s="15"/>
      <c r="Q36" s="15"/>
      <c r="R36" s="15"/>
      <c r="S36" s="15"/>
      <c r="T36" s="15"/>
      <c r="U36" s="15"/>
      <c r="V36" s="77"/>
      <c r="AM36" s="83"/>
      <c r="AN36" s="86" t="s">
        <v>33</v>
      </c>
      <c r="AO36" s="52">
        <f t="shared" si="12"/>
        <v>53</v>
      </c>
      <c r="AP36" s="52">
        <f t="shared" si="12"/>
        <v>17</v>
      </c>
      <c r="AQ36" s="52">
        <f t="shared" si="12"/>
        <v>36</v>
      </c>
    </row>
    <row r="37" spans="2:43" ht="19.9" customHeight="1">
      <c r="B37" s="76"/>
      <c r="C37" s="98" t="s">
        <v>39</v>
      </c>
      <c r="D37" s="99"/>
      <c r="E37" s="100"/>
      <c r="F37" s="59"/>
      <c r="G37" s="70">
        <f>IF(ISERROR(SUM(G23:G25)),"",SUM(G23:G25))</f>
        <v>11</v>
      </c>
      <c r="H37" s="71">
        <f>IF(ISERROR(SUM(H23:H25)),"",SUM(H23:H25))</f>
        <v>8</v>
      </c>
      <c r="I37" s="72">
        <f>IF(ISERROR(SUM(I23:I25)),"",SUM(I23:I25))</f>
        <v>9</v>
      </c>
      <c r="J37" s="59"/>
      <c r="K37" s="70">
        <f>IF(ISERROR(SUM(K23:K25)),"",SUM(K23:K25))</f>
        <v>32</v>
      </c>
      <c r="L37" s="71">
        <f>IF(ISERROR(SUM(L23:L25)),"",SUM(L23:L25))</f>
        <v>18</v>
      </c>
      <c r="M37" s="72">
        <f>IF(ISERROR(SUM(M23:M25)),"",SUM(M23:M25))</f>
        <v>24</v>
      </c>
      <c r="N37" s="15"/>
      <c r="O37" s="15"/>
      <c r="P37" s="15"/>
      <c r="Q37" s="15"/>
      <c r="R37" s="15"/>
      <c r="S37" s="15"/>
      <c r="T37" s="15"/>
      <c r="U37" s="15"/>
      <c r="V37" s="77"/>
      <c r="AM37" s="83"/>
      <c r="AN37" s="86" t="s">
        <v>39</v>
      </c>
      <c r="AO37" s="52">
        <f t="shared" si="12"/>
        <v>32</v>
      </c>
      <c r="AP37" s="52">
        <f t="shared" si="12"/>
        <v>18</v>
      </c>
      <c r="AQ37" s="52">
        <f t="shared" si="12"/>
        <v>24</v>
      </c>
    </row>
    <row r="38" spans="2:43" ht="19.9" customHeight="1" thickBot="1">
      <c r="B38" s="76"/>
      <c r="C38" s="91" t="s">
        <v>50</v>
      </c>
      <c r="D38" s="92"/>
      <c r="E38" s="93"/>
      <c r="F38" s="59"/>
      <c r="G38" s="73">
        <f>IF(ISERROR(SUM(G26:G29)),"",SUM(G26:G29))</f>
        <v>4</v>
      </c>
      <c r="H38" s="74">
        <f>IF(ISERROR(SUM(H26:H29)),"",SUM(H26:H29))</f>
        <v>19</v>
      </c>
      <c r="I38" s="75">
        <f>IF(ISERROR(SUM(I26:I29)),"",SUM(I26:I29))</f>
        <v>9</v>
      </c>
      <c r="J38" s="59"/>
      <c r="K38" s="73">
        <f>IF(ISERROR(SUM(K26:K29)),"",SUM(K26:K29))</f>
        <v>13</v>
      </c>
      <c r="L38" s="74">
        <f>IF(ISERROR(SUM(L26:L29)),"",SUM(L26:L29))</f>
        <v>61</v>
      </c>
      <c r="M38" s="75">
        <f>IF(ISERROR(SUM(M26:M29)),"",SUM(M26:M29))</f>
        <v>28</v>
      </c>
      <c r="N38" s="15"/>
      <c r="O38" s="15"/>
      <c r="P38" s="15"/>
      <c r="Q38" s="15"/>
      <c r="R38" s="15"/>
      <c r="S38" s="15"/>
      <c r="T38" s="15"/>
      <c r="U38" s="15"/>
      <c r="V38" s="77"/>
      <c r="AM38" s="83"/>
      <c r="AN38" s="86" t="s">
        <v>43</v>
      </c>
      <c r="AO38" s="52">
        <f t="shared" si="12"/>
        <v>13</v>
      </c>
      <c r="AP38" s="52">
        <f t="shared" si="12"/>
        <v>61</v>
      </c>
      <c r="AQ38" s="52">
        <f t="shared" si="12"/>
        <v>28</v>
      </c>
    </row>
    <row r="39" spans="2:39" ht="5.45" customHeight="1" thickBot="1">
      <c r="B39" s="78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80"/>
      <c r="AM39" s="83"/>
    </row>
    <row r="40" ht="12.75">
      <c r="AM40" s="83"/>
    </row>
  </sheetData>
  <mergeCells count="19">
    <mergeCell ref="AH5:AI5"/>
    <mergeCell ref="Q8:U8"/>
    <mergeCell ref="D8:D9"/>
    <mergeCell ref="AD2:AF2"/>
    <mergeCell ref="AG2:AI2"/>
    <mergeCell ref="G8:I8"/>
    <mergeCell ref="K8:M8"/>
    <mergeCell ref="B6:V6"/>
    <mergeCell ref="AE5:AF5"/>
    <mergeCell ref="E8:E9"/>
    <mergeCell ref="E3:G3"/>
    <mergeCell ref="E4:G4"/>
    <mergeCell ref="C8:C9"/>
    <mergeCell ref="C23:C25"/>
    <mergeCell ref="C38:E38"/>
    <mergeCell ref="C26:C29"/>
    <mergeCell ref="C35:E35"/>
    <mergeCell ref="C36:E36"/>
    <mergeCell ref="C37:E37"/>
  </mergeCells>
  <dataValidations count="2">
    <dataValidation type="whole" allowBlank="1" showInputMessage="1" showErrorMessage="1" errorTitle="Bewertung eingeben" error="Hier für die Bewertung nur ganze Zahlen zwischen 1 und 5 eingeben. Der Wert 5 entspricht &quot;hervorragend&quot;, der Wert 1 entspricht &quot;mangelhaft&quot;." sqref="E10:E29 G10:I29">
      <formula1>1</formula1>
      <formula2>5</formula2>
    </dataValidation>
    <dataValidation type="date" allowBlank="1" showInputMessage="1" showErrorMessage="1" errorTitle="Datum" error="Hier bitte das Datum der Analyse eingeben." sqref="E4:G4">
      <formula1>36526</formula1>
      <formula2>73050</formula2>
    </dataValidation>
  </dataValidation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 topLeftCell="A1"/>
  </sheetViews>
  <sheetFormatPr defaultColWidth="11.421875" defaultRowHeight="12.75"/>
  <sheetData>
    <row r="1" spans="1:2" ht="12.75">
      <c r="A1" t="s">
        <v>8</v>
      </c>
      <c r="B1" t="s">
        <v>9</v>
      </c>
    </row>
    <row r="2" spans="1:2" ht="12.75">
      <c r="A2" t="s">
        <v>10</v>
      </c>
      <c r="B2" t="s">
        <v>11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2018-10-15T12:35:09Z</dcterms:created>
  <dcterms:modified xsi:type="dcterms:W3CDTF">2018-10-15T12:35:17Z</dcterms:modified>
  <cp:category/>
  <cp:version/>
  <cp:contentType/>
  <cp:contentStatus/>
</cp:coreProperties>
</file>